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casdean\AES Administration\aaaes\Sponsored Research\Budget Builders\"/>
    </mc:Choice>
  </mc:AlternateContent>
  <bookViews>
    <workbookView xWindow="0" yWindow="0" windowWidth="24000" windowHeight="10185"/>
  </bookViews>
  <sheets>
    <sheet name="Budget" sheetId="5" r:id="rId1"/>
    <sheet name="Travel Estimator" sheetId="6" r:id="rId2"/>
  </sheets>
  <definedNames>
    <definedName name="_xlnm.Print_Area" localSheetId="0">Budget!$A$1:$O$110</definedName>
    <definedName name="_xlnm.Print_Titles" localSheetId="0">Budget!$13:$13</definedName>
  </definedNames>
  <calcPr calcId="162913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92" i="5" l="1"/>
  <c r="G92" i="5"/>
  <c r="F92" i="5"/>
  <c r="E92" i="5"/>
  <c r="D92" i="5"/>
  <c r="D94" i="5"/>
  <c r="D95" i="5"/>
  <c r="E50" i="5"/>
  <c r="F50" i="5"/>
  <c r="G50" i="5"/>
  <c r="H50" i="5"/>
  <c r="H51" i="5"/>
  <c r="G51" i="5"/>
  <c r="F51" i="5"/>
  <c r="E51" i="5"/>
  <c r="D51" i="5"/>
  <c r="D50" i="5"/>
  <c r="C32" i="5"/>
  <c r="K85" i="5"/>
  <c r="I8" i="6"/>
  <c r="D8" i="6"/>
  <c r="I7" i="6"/>
  <c r="D7" i="6"/>
  <c r="I6" i="6"/>
  <c r="D6" i="6"/>
  <c r="I5" i="6"/>
  <c r="I9" i="6"/>
  <c r="D5" i="6"/>
  <c r="I4" i="6"/>
  <c r="D4" i="6"/>
  <c r="D9" i="6"/>
  <c r="L85" i="5"/>
  <c r="M85" i="5"/>
  <c r="N85" i="5"/>
  <c r="O85" i="5"/>
  <c r="E29" i="5"/>
  <c r="D29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C30" i="5"/>
  <c r="C29" i="5"/>
  <c r="D16" i="5"/>
  <c r="D37" i="5"/>
  <c r="H104" i="5"/>
  <c r="G104" i="5"/>
  <c r="F104" i="5"/>
  <c r="E104" i="5"/>
  <c r="D104" i="5"/>
  <c r="H85" i="5"/>
  <c r="G85" i="5"/>
  <c r="F85" i="5"/>
  <c r="D85" i="5"/>
  <c r="H72" i="5"/>
  <c r="G72" i="5"/>
  <c r="F72" i="5"/>
  <c r="E72" i="5"/>
  <c r="D72" i="5"/>
  <c r="I70" i="5"/>
  <c r="I82" i="5"/>
  <c r="I80" i="5"/>
  <c r="I83" i="5"/>
  <c r="I81" i="5"/>
  <c r="I79" i="5"/>
  <c r="I78" i="5"/>
  <c r="I69" i="5"/>
  <c r="I68" i="5"/>
  <c r="I67" i="5"/>
  <c r="I66" i="5"/>
  <c r="I61" i="5"/>
  <c r="I60" i="5"/>
  <c r="I59" i="5"/>
  <c r="I63" i="5"/>
  <c r="I64" i="5"/>
  <c r="I72" i="5"/>
  <c r="H33" i="5"/>
  <c r="H54" i="5"/>
  <c r="H32" i="5"/>
  <c r="H53" i="5"/>
  <c r="H30" i="5"/>
  <c r="H29" i="5"/>
  <c r="H28" i="5"/>
  <c r="H49" i="5"/>
  <c r="H27" i="5"/>
  <c r="H48" i="5"/>
  <c r="H26" i="5"/>
  <c r="H47" i="5"/>
  <c r="H25" i="5"/>
  <c r="H46" i="5"/>
  <c r="H24" i="5"/>
  <c r="H45" i="5"/>
  <c r="H23" i="5"/>
  <c r="H44" i="5"/>
  <c r="H22" i="5"/>
  <c r="H43" i="5"/>
  <c r="H21" i="5"/>
  <c r="H42" i="5"/>
  <c r="H20" i="5"/>
  <c r="H41" i="5"/>
  <c r="H19" i="5"/>
  <c r="H40" i="5"/>
  <c r="H18" i="5"/>
  <c r="H39" i="5"/>
  <c r="H17" i="5"/>
  <c r="H38" i="5"/>
  <c r="H16" i="5"/>
  <c r="H37" i="5"/>
  <c r="G16" i="5"/>
  <c r="G37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I89" i="5"/>
  <c r="I101" i="5"/>
  <c r="D27" i="5"/>
  <c r="D48" i="5"/>
  <c r="H119" i="5"/>
  <c r="G119" i="5"/>
  <c r="F119" i="5"/>
  <c r="E119" i="5"/>
  <c r="D119" i="5"/>
  <c r="H118" i="5"/>
  <c r="G118" i="5"/>
  <c r="F118" i="5"/>
  <c r="E118" i="5"/>
  <c r="D118" i="5"/>
  <c r="H117" i="5"/>
  <c r="G117" i="5"/>
  <c r="F117" i="5"/>
  <c r="E117" i="5"/>
  <c r="D117" i="5"/>
  <c r="H116" i="5"/>
  <c r="G116" i="5"/>
  <c r="F116" i="5"/>
  <c r="E116" i="5"/>
  <c r="D116" i="5"/>
  <c r="D115" i="5"/>
  <c r="E115" i="5"/>
  <c r="F115" i="5"/>
  <c r="G115" i="5"/>
  <c r="H115" i="5"/>
  <c r="I87" i="5"/>
  <c r="I99" i="5"/>
  <c r="I103" i="5"/>
  <c r="I102" i="5"/>
  <c r="I90" i="5"/>
  <c r="I100" i="5"/>
  <c r="I88" i="5"/>
  <c r="G17" i="5"/>
  <c r="G38" i="5"/>
  <c r="G18" i="5"/>
  <c r="G39" i="5"/>
  <c r="G19" i="5"/>
  <c r="G40" i="5"/>
  <c r="G20" i="5"/>
  <c r="G41" i="5"/>
  <c r="G21" i="5"/>
  <c r="G42" i="5"/>
  <c r="G22" i="5"/>
  <c r="G43" i="5"/>
  <c r="G23" i="5"/>
  <c r="G44" i="5"/>
  <c r="G24" i="5"/>
  <c r="G45" i="5"/>
  <c r="G25" i="5"/>
  <c r="G46" i="5"/>
  <c r="G26" i="5"/>
  <c r="G47" i="5"/>
  <c r="G28" i="5"/>
  <c r="G49" i="5"/>
  <c r="G29" i="5"/>
  <c r="G30" i="5"/>
  <c r="G32" i="5"/>
  <c r="G53" i="5"/>
  <c r="G33" i="5"/>
  <c r="G54" i="5"/>
  <c r="G27" i="5"/>
  <c r="G48" i="5"/>
  <c r="F16" i="5"/>
  <c r="F37" i="5"/>
  <c r="F17" i="5"/>
  <c r="F38" i="5"/>
  <c r="F18" i="5"/>
  <c r="F39" i="5"/>
  <c r="F19" i="5"/>
  <c r="F40" i="5"/>
  <c r="F20" i="5"/>
  <c r="F41" i="5"/>
  <c r="F21" i="5"/>
  <c r="F42" i="5"/>
  <c r="F22" i="5"/>
  <c r="F43" i="5"/>
  <c r="F23" i="5"/>
  <c r="F44" i="5"/>
  <c r="F24" i="5"/>
  <c r="F45" i="5"/>
  <c r="F25" i="5"/>
  <c r="F46" i="5"/>
  <c r="F26" i="5"/>
  <c r="F47" i="5"/>
  <c r="F28" i="5"/>
  <c r="F49" i="5"/>
  <c r="F29" i="5"/>
  <c r="F30" i="5"/>
  <c r="F32" i="5"/>
  <c r="F53" i="5"/>
  <c r="F33" i="5"/>
  <c r="F54" i="5"/>
  <c r="F27" i="5"/>
  <c r="F48" i="5"/>
  <c r="E30" i="5"/>
  <c r="D30" i="5"/>
  <c r="I3" i="5"/>
  <c r="I91" i="5"/>
  <c r="E33" i="5"/>
  <c r="E54" i="5"/>
  <c r="D33" i="5"/>
  <c r="D54" i="5"/>
  <c r="E28" i="5"/>
  <c r="E49" i="5"/>
  <c r="D28" i="5"/>
  <c r="D49" i="5"/>
  <c r="E27" i="5"/>
  <c r="E48" i="5"/>
  <c r="E26" i="5"/>
  <c r="E47" i="5"/>
  <c r="D26" i="5"/>
  <c r="D47" i="5"/>
  <c r="E25" i="5"/>
  <c r="E46" i="5"/>
  <c r="D25" i="5"/>
  <c r="D46" i="5"/>
  <c r="E24" i="5"/>
  <c r="E45" i="5"/>
  <c r="D24" i="5"/>
  <c r="D45" i="5"/>
  <c r="I45" i="5"/>
  <c r="E23" i="5"/>
  <c r="E44" i="5"/>
  <c r="D23" i="5"/>
  <c r="D44" i="5"/>
  <c r="E22" i="5"/>
  <c r="E43" i="5"/>
  <c r="D22" i="5"/>
  <c r="D43" i="5"/>
  <c r="E21" i="5"/>
  <c r="E42" i="5"/>
  <c r="D21" i="5"/>
  <c r="D42" i="5"/>
  <c r="E20" i="5"/>
  <c r="E41" i="5"/>
  <c r="D20" i="5"/>
  <c r="D41" i="5"/>
  <c r="I41" i="5"/>
  <c r="E19" i="5"/>
  <c r="E40" i="5"/>
  <c r="D19" i="5"/>
  <c r="D40" i="5"/>
  <c r="E18" i="5"/>
  <c r="E39" i="5"/>
  <c r="D18" i="5"/>
  <c r="D39" i="5"/>
  <c r="E17" i="5"/>
  <c r="E38" i="5"/>
  <c r="D17" i="5"/>
  <c r="D38" i="5"/>
  <c r="E16" i="5"/>
  <c r="E37" i="5"/>
  <c r="I37" i="5"/>
  <c r="D32" i="5"/>
  <c r="D53" i="5"/>
  <c r="E32" i="5"/>
  <c r="E53" i="5"/>
  <c r="I54" i="5"/>
  <c r="I53" i="5"/>
  <c r="I43" i="5"/>
  <c r="I47" i="5"/>
  <c r="I39" i="5"/>
  <c r="I50" i="5"/>
  <c r="I42" i="5"/>
  <c r="I44" i="5"/>
  <c r="I46" i="5"/>
  <c r="I49" i="5"/>
  <c r="I51" i="5"/>
  <c r="I117" i="5"/>
  <c r="I38" i="5"/>
  <c r="I48" i="5"/>
  <c r="I40" i="5"/>
  <c r="I104" i="5"/>
  <c r="E120" i="5"/>
  <c r="G120" i="5"/>
  <c r="H120" i="5"/>
  <c r="D120" i="5"/>
  <c r="F120" i="5"/>
  <c r="K119" i="5"/>
  <c r="I119" i="5"/>
  <c r="E85" i="5"/>
  <c r="I93" i="5"/>
  <c r="I118" i="5"/>
  <c r="I116" i="5"/>
  <c r="I24" i="5"/>
  <c r="K117" i="5"/>
  <c r="K116" i="5"/>
  <c r="K115" i="5"/>
  <c r="I115" i="5"/>
  <c r="I27" i="5"/>
  <c r="I19" i="5"/>
  <c r="I23" i="5"/>
  <c r="F34" i="5"/>
  <c r="I25" i="5"/>
  <c r="I33" i="5"/>
  <c r="I29" i="5"/>
  <c r="I28" i="5"/>
  <c r="E34" i="5"/>
  <c r="I18" i="5"/>
  <c r="H55" i="5"/>
  <c r="H34" i="5"/>
  <c r="I17" i="5"/>
  <c r="I22" i="5"/>
  <c r="I26" i="5"/>
  <c r="I30" i="5"/>
  <c r="I21" i="5"/>
  <c r="G34" i="5"/>
  <c r="K118" i="5"/>
  <c r="F55" i="5"/>
  <c r="G55" i="5"/>
  <c r="D34" i="5"/>
  <c r="I32" i="5"/>
  <c r="I16" i="5"/>
  <c r="I20" i="5"/>
  <c r="K120" i="5"/>
  <c r="I120" i="5"/>
  <c r="F56" i="5"/>
  <c r="E55" i="5"/>
  <c r="H56" i="5"/>
  <c r="D55" i="5"/>
  <c r="G56" i="5"/>
  <c r="I34" i="5"/>
  <c r="I55" i="5"/>
  <c r="I35" i="5"/>
  <c r="D56" i="5"/>
  <c r="D96" i="5"/>
  <c r="E56" i="5"/>
  <c r="I56" i="5"/>
  <c r="L56" i="5"/>
  <c r="D105" i="5"/>
  <c r="D107" i="5"/>
  <c r="I57" i="5"/>
  <c r="I85" i="5"/>
  <c r="I92" i="5"/>
  <c r="E96" i="5"/>
  <c r="E94" i="5"/>
  <c r="E105" i="5"/>
  <c r="E95" i="5"/>
  <c r="E107" i="5"/>
  <c r="F96" i="5"/>
  <c r="F94" i="5"/>
  <c r="F105" i="5"/>
  <c r="F95" i="5"/>
  <c r="G96" i="5"/>
  <c r="G94" i="5"/>
  <c r="G105" i="5"/>
  <c r="G95" i="5"/>
  <c r="G107" i="5"/>
  <c r="F107" i="5"/>
  <c r="H96" i="5"/>
  <c r="K96" i="5"/>
  <c r="H94" i="5"/>
  <c r="H105" i="5"/>
  <c r="H95" i="5"/>
  <c r="I95" i="5"/>
  <c r="I105" i="5"/>
  <c r="L104" i="5"/>
  <c r="I96" i="5"/>
  <c r="I94" i="5"/>
  <c r="H107" i="5"/>
  <c r="I107" i="5"/>
  <c r="L107" i="5"/>
  <c r="I108" i="5"/>
  <c r="I110" i="5"/>
</calcChain>
</file>

<file path=xl/sharedStrings.xml><?xml version="1.0" encoding="utf-8"?>
<sst xmlns="http://schemas.openxmlformats.org/spreadsheetml/2006/main" count="182" uniqueCount="137">
  <si>
    <t>Salary and benefit total</t>
  </si>
  <si>
    <t>DEPT.</t>
  </si>
  <si>
    <t>SALARY 5</t>
    <phoneticPr fontId="0" type="noConversion"/>
  </si>
  <si>
    <t>SALARY 6</t>
    <phoneticPr fontId="0" type="noConversion"/>
  </si>
  <si>
    <t>SALARY 7</t>
    <phoneticPr fontId="0" type="noConversion"/>
  </si>
  <si>
    <t>SALARY 8</t>
    <phoneticPr fontId="0" type="noConversion"/>
  </si>
  <si>
    <t>SALARY 9</t>
    <phoneticPr fontId="0" type="noConversion"/>
  </si>
  <si>
    <t>SALARY 10</t>
    <phoneticPr fontId="0" type="noConversion"/>
  </si>
  <si>
    <t>SALARY 11</t>
    <phoneticPr fontId="0" type="noConversion"/>
  </si>
  <si>
    <t>SALARY 12</t>
    <phoneticPr fontId="0" type="noConversion"/>
  </si>
  <si>
    <t>SALARY 13</t>
    <phoneticPr fontId="0" type="noConversion"/>
  </si>
  <si>
    <t>GRA OPE INFLAT. RATE</t>
  </si>
  <si>
    <t>SALARY 14</t>
    <phoneticPr fontId="0" type="noConversion"/>
  </si>
  <si>
    <t>SALARY 15</t>
    <phoneticPr fontId="0" type="noConversion"/>
  </si>
  <si>
    <t>OPE 4</t>
    <phoneticPr fontId="0" type="noConversion"/>
  </si>
  <si>
    <t>OPE 5</t>
    <phoneticPr fontId="0" type="noConversion"/>
  </si>
  <si>
    <t>OPE 6</t>
    <phoneticPr fontId="0" type="noConversion"/>
  </si>
  <si>
    <t>OPE 7</t>
    <phoneticPr fontId="0" type="noConversion"/>
  </si>
  <si>
    <t>OPE 8</t>
    <phoneticPr fontId="0" type="noConversion"/>
  </si>
  <si>
    <t>OPE 9</t>
    <phoneticPr fontId="0" type="noConversion"/>
  </si>
  <si>
    <t>OPE 10</t>
    <phoneticPr fontId="0" type="noConversion"/>
  </si>
  <si>
    <t>OPE 11</t>
    <phoneticPr fontId="0" type="noConversion"/>
  </si>
  <si>
    <t>OPE 12</t>
    <phoneticPr fontId="0" type="noConversion"/>
  </si>
  <si>
    <t>OPE 13</t>
    <phoneticPr fontId="0" type="noConversion"/>
  </si>
  <si>
    <t>OPE 14</t>
    <phoneticPr fontId="0" type="noConversion"/>
  </si>
  <si>
    <t>OPE 15</t>
    <phoneticPr fontId="0" type="noConversion"/>
  </si>
  <si>
    <t xml:space="preserve">  YEAR 5</t>
    <phoneticPr fontId="0" type="noConversion"/>
  </si>
  <si>
    <t>Subaward up to, including $25K</t>
  </si>
  <si>
    <t>Subawards in excess of $25K</t>
  </si>
  <si>
    <t>SUBTOTAL NON-OVHD</t>
  </si>
  <si>
    <t>Available Funds</t>
  </si>
  <si>
    <t>Subaward Totals</t>
  </si>
  <si>
    <t>Year1</t>
  </si>
  <si>
    <t>Year2</t>
  </si>
  <si>
    <t>Year3</t>
  </si>
  <si>
    <t>Year4</t>
  </si>
  <si>
    <t>Year5</t>
  </si>
  <si>
    <t>Total</t>
  </si>
  <si>
    <t xml:space="preserve">  </t>
  </si>
  <si>
    <t xml:space="preserve">PROPOSAL SUMMARY BUDGET </t>
  </si>
  <si>
    <t xml:space="preserve">    PI:</t>
  </si>
  <si>
    <t>DATE START:</t>
  </si>
  <si>
    <t>DATE END:</t>
  </si>
  <si>
    <t>MONTHS:</t>
  </si>
  <si>
    <t xml:space="preserve">AGENCY:  </t>
  </si>
  <si>
    <t>DUE DATE:</t>
  </si>
  <si>
    <t>BRIEF TITLE:</t>
  </si>
  <si>
    <t>INFLAT. RATE</t>
  </si>
  <si>
    <t xml:space="preserve">        </t>
  </si>
  <si>
    <t>ACTIVE YEARS</t>
  </si>
  <si>
    <t xml:space="preserve"> </t>
  </si>
  <si>
    <t xml:space="preserve">  ITEM</t>
  </si>
  <si>
    <t xml:space="preserve">   </t>
  </si>
  <si>
    <t>SALARY</t>
  </si>
  <si>
    <t xml:space="preserve">  YEAR 1</t>
  </si>
  <si>
    <t xml:space="preserve">  YEAR 2</t>
  </si>
  <si>
    <t xml:space="preserve">  YEAR 3</t>
  </si>
  <si>
    <t xml:space="preserve">  YEAR 4</t>
  </si>
  <si>
    <t xml:space="preserve">  TOTAL</t>
  </si>
  <si>
    <t>FTE PER YEAR</t>
  </si>
  <si>
    <t>Personnel</t>
  </si>
  <si>
    <t>SALARY 1</t>
  </si>
  <si>
    <t>SALARY 2</t>
  </si>
  <si>
    <t>SALARY 3</t>
  </si>
  <si>
    <t>SALARY 4</t>
  </si>
  <si>
    <t>OTHER 1</t>
  </si>
  <si>
    <t>OTHER 2</t>
  </si>
  <si>
    <t xml:space="preserve">  SALARY TOTAL</t>
  </si>
  <si>
    <t>OPE 1</t>
  </si>
  <si>
    <t>OPE 2</t>
  </si>
  <si>
    <t>OPE 3</t>
  </si>
  <si>
    <t xml:space="preserve">   BENEFIT TOTAL</t>
  </si>
  <si>
    <t>SUBTOTAL DIRECT</t>
  </si>
  <si>
    <t>DIRECT COSTS</t>
  </si>
  <si>
    <t>ANNUAL TOTALS</t>
  </si>
  <si>
    <t>Y1</t>
  </si>
  <si>
    <t>Y2</t>
  </si>
  <si>
    <t>Y3</t>
  </si>
  <si>
    <t>Y4</t>
  </si>
  <si>
    <t>S &amp; S &amp; TRAVEL - TOTAL</t>
  </si>
  <si>
    <t>GRAND TOTAL CHECK</t>
  </si>
  <si>
    <t>OPE INFLAT. RATE</t>
  </si>
  <si>
    <t>Y5</t>
  </si>
  <si>
    <t>red checks math</t>
  </si>
  <si>
    <t>fillable part of the form</t>
  </si>
  <si>
    <t>541-737-xxxx</t>
  </si>
  <si>
    <t>Subaward</t>
  </si>
  <si>
    <t>Consultant Services</t>
  </si>
  <si>
    <t>(Description here)</t>
  </si>
  <si>
    <t>TRAVEL</t>
  </si>
  <si>
    <t>Domestic Travel Costs</t>
  </si>
  <si>
    <t>PARTICIPANT/TRAINEE SUPPORT COSTS</t>
  </si>
  <si>
    <t>Tuition/Fees/Health insurance</t>
  </si>
  <si>
    <t>Stipend</t>
  </si>
  <si>
    <t>Travel</t>
  </si>
  <si>
    <t>Subsistence</t>
  </si>
  <si>
    <t>Other</t>
  </si>
  <si>
    <t>(List)</t>
  </si>
  <si>
    <t>OTHER DIRECT COSTS</t>
  </si>
  <si>
    <t>Publication Costs</t>
  </si>
  <si>
    <t>ADP/Computer Services</t>
  </si>
  <si>
    <t>Alterations and Renovations</t>
  </si>
  <si>
    <t>TUITION (OSU)</t>
  </si>
  <si>
    <t>Facility Rentals/User Fees</t>
  </si>
  <si>
    <t>Materials &amp; Supplies</t>
  </si>
  <si>
    <t>Example PI</t>
  </si>
  <si>
    <t>INDIRECT COSTS-TDC</t>
  </si>
  <si>
    <t>OVERHEAD RATES</t>
  </si>
  <si>
    <t>GRA - Masters level (0.49 FTE)</t>
  </si>
  <si>
    <t>GRA - PhD level (0.49 FTE)</t>
  </si>
  <si>
    <t>Tuition rates increasing 4.5% annually</t>
  </si>
  <si>
    <t>Example FRA</t>
  </si>
  <si>
    <t>EQUIPMENT (&gt;$5,000)</t>
  </si>
  <si>
    <t>BENEFITS: FY19 (estimates 10.19.17)</t>
  </si>
  <si>
    <t>Foreign Travel Costs</t>
  </si>
  <si>
    <t>Travel Estimator - Workshop / Conferences</t>
  </si>
  <si>
    <t>Travel Estimator - Regional</t>
  </si>
  <si>
    <t>Item</t>
  </si>
  <si>
    <t>Cost</t>
  </si>
  <si>
    <t># of Units</t>
  </si>
  <si>
    <t>Subtotal</t>
  </si>
  <si>
    <t>Registration</t>
  </si>
  <si>
    <t>Motor Pool**</t>
  </si>
  <si>
    <t>Airfare</t>
  </si>
  <si>
    <t>MP Mileage**</t>
  </si>
  <si>
    <t>Lodging</t>
  </si>
  <si>
    <t>Personal Mileage</t>
  </si>
  <si>
    <t>Per diem</t>
  </si>
  <si>
    <t>Incidentals*</t>
  </si>
  <si>
    <t>Total per trip</t>
  </si>
  <si>
    <t>*Ground transport, taxes, parking, etc.)</t>
  </si>
  <si>
    <t>**http://transportation.oregonstate.edu/motorpool/vehicles/rates</t>
  </si>
  <si>
    <t>**http://fa.oregonstate.edu/business-affairs/travel</t>
  </si>
  <si>
    <t>*Updated 1/2018</t>
  </si>
  <si>
    <t>Student-Part-Time ($11.25/hr; 20hr/wk)</t>
  </si>
  <si>
    <t>https://hr.oregonstate.edu/policies-procedures/administrators/classification-compensation/new-oregon-minimum-wage-rate-summary</t>
  </si>
  <si>
    <t>$5400/year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</si>
</sst>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#,##0.0000000"/>
    <numFmt numFmtId="166" formatCode="_(* #,##0.000_);_(* \(#,##0.000\);_(* &quot;-&quot;???_);_(@_)"/>
    <numFmt numFmtId="167" formatCode="_(&quot;$&quot;* #,##0.000_);_(&quot;$&quot;* \(#,##0.000\);_(&quot;$&quot;* &quot;-&quot;???_);_(@_)"/>
  </numFmts>
  <fonts count="23" x14ac:knownFonts="1">
    <font>
      <sz val="10"/>
      <name val="Arial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/>
      <sz val="8"/>
      <color indexed="24"/>
      <name val="Arial"/>
      <family val="2"/>
    </font>
    <font>
      <sz val="10"/>
      <name val="Arial"/>
      <family val="2"/>
    </font>
    <font>
      <b/>
      <sz val="8"/>
      <color indexed="24"/>
      <name val="Arial"/>
      <family val="2"/>
    </font>
    <font>
      <i/>
      <sz val="8"/>
      <color indexed="2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6"/>
      <color indexed="10"/>
      <name val="Arial"/>
      <family val="2"/>
    </font>
    <font>
      <sz val="6"/>
      <color indexed="10"/>
      <name val="Arial"/>
      <family val="2"/>
    </font>
    <font>
      <b/>
      <u/>
      <sz val="8"/>
      <name val="Arial"/>
      <family val="2"/>
    </font>
    <font>
      <sz val="6"/>
      <color indexed="10"/>
      <name val="Arial"/>
      <family val="2"/>
    </font>
    <font>
      <sz val="6"/>
      <color rgb="FFFF000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thin">
        <color rgb="FFFFFF00"/>
      </left>
      <right/>
      <top style="thin">
        <color rgb="FFFFFF00"/>
      </top>
      <bottom style="thin">
        <color rgb="FFFFFF00"/>
      </bottom>
      <diagonal/>
    </border>
  </borders>
  <cellStyleXfs count="2">
    <xf numFmtId="0" fontId="0" fillId="0" borderId="0"/>
    <xf numFmtId="0" fontId="1" fillId="0" borderId="0" applyProtection="0">
      <protection locked="0"/>
    </xf>
  </cellStyleXfs>
  <cellXfs count="126">
    <xf numFmtId="0" fontId="0" fillId="0" borderId="0" xfId="0"/>
    <xf numFmtId="0" fontId="2" fillId="0" borderId="0" xfId="1" applyFont="1" applyProtection="1">
      <protection locked="0"/>
    </xf>
    <xf numFmtId="0" fontId="0" fillId="0" borderId="0" xfId="0" applyProtection="1">
      <protection locked="0"/>
    </xf>
    <xf numFmtId="0" fontId="2" fillId="0" borderId="0" xfId="1" applyFont="1" applyAlignment="1" applyProtection="1">
      <alignment horizontal="center"/>
      <protection locked="0"/>
    </xf>
    <xf numFmtId="1" fontId="2" fillId="0" borderId="0" xfId="1" applyNumberFormat="1" applyFont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1" applyFont="1" applyFill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3" fillId="0" borderId="0" xfId="1" applyFont="1" applyProtection="1">
      <protection locked="0"/>
    </xf>
    <xf numFmtId="0" fontId="5" fillId="0" borderId="0" xfId="0" applyFont="1" applyProtection="1">
      <protection locked="0"/>
    </xf>
    <xf numFmtId="3" fontId="5" fillId="0" borderId="0" xfId="0" applyNumberFormat="1" applyFont="1" applyProtection="1">
      <protection locked="0"/>
    </xf>
    <xf numFmtId="0" fontId="5" fillId="0" borderId="0" xfId="0" applyFont="1" applyFill="1" applyProtection="1">
      <protection locked="0"/>
    </xf>
    <xf numFmtId="0" fontId="3" fillId="0" borderId="0" xfId="1" applyFont="1" applyAlignment="1" applyProtection="1">
      <alignment horizontal="left"/>
      <protection locked="0"/>
    </xf>
    <xf numFmtId="0" fontId="2" fillId="2" borderId="0" xfId="1" applyFont="1" applyFill="1" applyProtection="1">
      <protection locked="0"/>
    </xf>
    <xf numFmtId="0" fontId="6" fillId="2" borderId="0" xfId="1" applyFont="1" applyFill="1" applyProtection="1">
      <protection locked="0"/>
    </xf>
    <xf numFmtId="0" fontId="7" fillId="2" borderId="0" xfId="1" applyFont="1" applyFill="1" applyProtection="1">
      <protection locked="0"/>
    </xf>
    <xf numFmtId="0" fontId="2" fillId="2" borderId="1" xfId="1" applyFont="1" applyFill="1" applyBorder="1" applyProtection="1">
      <protection locked="0"/>
    </xf>
    <xf numFmtId="0" fontId="8" fillId="2" borderId="2" xfId="1" applyFont="1" applyFill="1" applyBorder="1" applyProtection="1">
      <protection locked="0"/>
    </xf>
    <xf numFmtId="0" fontId="2" fillId="2" borderId="2" xfId="1" applyFont="1" applyFill="1" applyBorder="1" applyProtection="1">
      <protection locked="0"/>
    </xf>
    <xf numFmtId="0" fontId="2" fillId="2" borderId="7" xfId="1" applyFont="1" applyFill="1" applyBorder="1" applyAlignment="1" applyProtection="1">
      <alignment horizontal="right"/>
      <protection locked="0"/>
    </xf>
    <xf numFmtId="0" fontId="2" fillId="2" borderId="3" xfId="1" applyFont="1" applyFill="1" applyBorder="1" applyProtection="1">
      <protection locked="0"/>
    </xf>
    <xf numFmtId="0" fontId="4" fillId="2" borderId="3" xfId="1" applyFont="1" applyFill="1" applyBorder="1" applyProtection="1">
      <protection locked="0"/>
    </xf>
    <xf numFmtId="0" fontId="2" fillId="2" borderId="0" xfId="1" applyFont="1" applyFill="1" applyBorder="1" applyProtection="1">
      <protection locked="0"/>
    </xf>
    <xf numFmtId="0" fontId="4" fillId="2" borderId="0" xfId="1" applyFont="1" applyFill="1" applyBorder="1" applyProtection="1">
      <protection locked="0"/>
    </xf>
    <xf numFmtId="1" fontId="2" fillId="2" borderId="8" xfId="1" applyNumberFormat="1" applyFont="1" applyFill="1" applyBorder="1" applyProtection="1">
      <protection locked="0"/>
    </xf>
    <xf numFmtId="0" fontId="8" fillId="2" borderId="0" xfId="1" applyFont="1" applyFill="1" applyBorder="1" applyProtection="1">
      <protection locked="0"/>
    </xf>
    <xf numFmtId="15" fontId="8" fillId="2" borderId="11" xfId="1" applyNumberFormat="1" applyFont="1" applyFill="1" applyBorder="1" applyProtection="1">
      <protection locked="0"/>
    </xf>
    <xf numFmtId="0" fontId="4" fillId="2" borderId="9" xfId="1" applyFont="1" applyFill="1" applyBorder="1" applyProtection="1">
      <protection locked="0"/>
    </xf>
    <xf numFmtId="0" fontId="3" fillId="2" borderId="0" xfId="1" applyFont="1" applyFill="1" applyProtection="1">
      <protection locked="0"/>
    </xf>
    <xf numFmtId="0" fontId="3" fillId="2" borderId="0" xfId="1" applyNumberFormat="1" applyFont="1" applyFill="1" applyProtection="1">
      <protection locked="0"/>
    </xf>
    <xf numFmtId="0" fontId="13" fillId="2" borderId="0" xfId="1" applyFont="1" applyFill="1" applyProtection="1">
      <protection locked="0"/>
    </xf>
    <xf numFmtId="0" fontId="3" fillId="2" borderId="2" xfId="1" applyFont="1" applyFill="1" applyBorder="1" applyProtection="1">
      <protection locked="0"/>
    </xf>
    <xf numFmtId="0" fontId="3" fillId="2" borderId="2" xfId="1" applyFont="1" applyFill="1" applyBorder="1" applyAlignment="1" applyProtection="1">
      <alignment horizontal="right"/>
      <protection locked="0"/>
    </xf>
    <xf numFmtId="0" fontId="3" fillId="2" borderId="4" xfId="1" applyFont="1" applyFill="1" applyBorder="1" applyProtection="1">
      <protection locked="0"/>
    </xf>
    <xf numFmtId="0" fontId="3" fillId="2" borderId="5" xfId="1" applyFont="1" applyFill="1" applyBorder="1" applyProtection="1">
      <protection locked="0"/>
    </xf>
    <xf numFmtId="3" fontId="3" fillId="2" borderId="0" xfId="1" applyNumberFormat="1" applyFont="1" applyFill="1" applyBorder="1" applyProtection="1">
      <protection locked="0"/>
    </xf>
    <xf numFmtId="0" fontId="3" fillId="2" borderId="0" xfId="1" applyFont="1" applyFill="1" applyAlignment="1" applyProtection="1">
      <alignment horizontal="center"/>
      <protection locked="0"/>
    </xf>
    <xf numFmtId="3" fontId="3" fillId="2" borderId="0" xfId="1" applyNumberFormat="1" applyFont="1" applyFill="1" applyBorder="1" applyProtection="1"/>
    <xf numFmtId="0" fontId="3" fillId="2" borderId="0" xfId="0" applyFont="1" applyFill="1" applyProtection="1">
      <protection locked="0"/>
    </xf>
    <xf numFmtId="3" fontId="3" fillId="2" borderId="0" xfId="0" applyNumberFormat="1" applyFont="1" applyFill="1" applyBorder="1" applyProtection="1"/>
    <xf numFmtId="43" fontId="3" fillId="2" borderId="0" xfId="1" applyNumberFormat="1" applyFont="1" applyFill="1" applyProtection="1"/>
    <xf numFmtId="0" fontId="10" fillId="2" borderId="0" xfId="1" applyFont="1" applyFill="1" applyAlignment="1" applyProtection="1">
      <alignment horizontal="center"/>
      <protection locked="0"/>
    </xf>
    <xf numFmtId="0" fontId="3" fillId="2" borderId="0" xfId="1" applyFont="1" applyFill="1" applyAlignment="1" applyProtection="1">
      <alignment horizontal="left"/>
      <protection locked="0"/>
    </xf>
    <xf numFmtId="0" fontId="3" fillId="2" borderId="0" xfId="1" applyNumberFormat="1" applyFont="1" applyFill="1" applyAlignment="1" applyProtection="1">
      <alignment horizontal="center"/>
      <protection locked="0"/>
    </xf>
    <xf numFmtId="3" fontId="3" fillId="2" borderId="0" xfId="1" applyNumberFormat="1" applyFont="1" applyFill="1" applyBorder="1" applyAlignment="1" applyProtection="1">
      <alignment horizontal="right"/>
    </xf>
    <xf numFmtId="3" fontId="3" fillId="2" borderId="0" xfId="1" applyNumberFormat="1" applyFont="1" applyFill="1" applyProtection="1">
      <protection locked="0"/>
    </xf>
    <xf numFmtId="0" fontId="9" fillId="2" borderId="0" xfId="1" applyFont="1" applyFill="1" applyProtection="1">
      <protection locked="0"/>
    </xf>
    <xf numFmtId="41" fontId="3" fillId="2" borderId="0" xfId="1" applyNumberFormat="1" applyFont="1" applyFill="1" applyBorder="1" applyProtection="1"/>
    <xf numFmtId="0" fontId="12" fillId="2" borderId="0" xfId="1" applyFont="1" applyFill="1" applyProtection="1">
      <protection locked="0"/>
    </xf>
    <xf numFmtId="41" fontId="3" fillId="2" borderId="0" xfId="1" applyNumberFormat="1" applyFont="1" applyFill="1" applyProtection="1">
      <protection locked="0"/>
    </xf>
    <xf numFmtId="3" fontId="12" fillId="2" borderId="0" xfId="1" applyNumberFormat="1" applyFont="1" applyFill="1" applyProtection="1">
      <protection locked="0"/>
    </xf>
    <xf numFmtId="165" fontId="3" fillId="2" borderId="0" xfId="1" applyNumberFormat="1" applyFont="1" applyFill="1" applyProtection="1">
      <protection locked="0"/>
    </xf>
    <xf numFmtId="0" fontId="3" fillId="2" borderId="0" xfId="1" applyFont="1" applyFill="1" applyBorder="1" applyProtection="1">
      <protection locked="0"/>
    </xf>
    <xf numFmtId="0" fontId="3" fillId="2" borderId="0" xfId="1" applyFont="1" applyFill="1" applyBorder="1" applyAlignment="1" applyProtection="1">
      <alignment horizontal="right"/>
      <protection locked="0"/>
    </xf>
    <xf numFmtId="3" fontId="3" fillId="2" borderId="0" xfId="1" applyNumberFormat="1" applyFont="1" applyFill="1" applyAlignment="1" applyProtection="1">
      <alignment horizontal="right"/>
      <protection locked="0"/>
    </xf>
    <xf numFmtId="3" fontId="2" fillId="2" borderId="0" xfId="1" applyNumberFormat="1" applyFont="1" applyFill="1" applyProtection="1">
      <protection locked="0"/>
    </xf>
    <xf numFmtId="164" fontId="9" fillId="2" borderId="11" xfId="1" applyNumberFormat="1" applyFont="1" applyFill="1" applyBorder="1" applyProtection="1">
      <protection locked="0"/>
    </xf>
    <xf numFmtId="164" fontId="9" fillId="2" borderId="11" xfId="1" applyNumberFormat="1" applyFont="1" applyFill="1" applyBorder="1" applyAlignment="1" applyProtection="1">
      <alignment horizontal="left"/>
      <protection locked="0"/>
    </xf>
    <xf numFmtId="0" fontId="2" fillId="2" borderId="0" xfId="1" applyFont="1" applyFill="1" applyBorder="1" applyAlignment="1" applyProtection="1">
      <protection locked="0"/>
    </xf>
    <xf numFmtId="43" fontId="3" fillId="3" borderId="0" xfId="1" applyNumberFormat="1" applyFont="1" applyFill="1" applyAlignment="1" applyProtection="1">
      <alignment horizontal="center"/>
      <protection locked="0"/>
    </xf>
    <xf numFmtId="2" fontId="3" fillId="3" borderId="0" xfId="1" applyNumberFormat="1" applyFont="1" applyFill="1" applyAlignment="1" applyProtection="1">
      <alignment horizontal="center"/>
      <protection locked="0"/>
    </xf>
    <xf numFmtId="0" fontId="3" fillId="3" borderId="0" xfId="1" applyFont="1" applyFill="1" applyProtection="1">
      <protection locked="0"/>
    </xf>
    <xf numFmtId="3" fontId="3" fillId="3" borderId="0" xfId="1" applyNumberFormat="1" applyFont="1" applyFill="1" applyBorder="1" applyProtection="1">
      <protection locked="0"/>
    </xf>
    <xf numFmtId="41" fontId="3" fillId="3" borderId="0" xfId="1" applyNumberFormat="1" applyFont="1" applyFill="1" applyBorder="1" applyProtection="1">
      <protection locked="0"/>
    </xf>
    <xf numFmtId="41" fontId="3" fillId="3" borderId="0" xfId="1" applyNumberFormat="1" applyFont="1" applyFill="1" applyProtection="1">
      <protection locked="0"/>
    </xf>
    <xf numFmtId="0" fontId="3" fillId="3" borderId="0" xfId="1" applyNumberFormat="1" applyFont="1" applyFill="1" applyAlignment="1" applyProtection="1">
      <alignment horizontal="center"/>
      <protection locked="0"/>
    </xf>
    <xf numFmtId="41" fontId="15" fillId="2" borderId="0" xfId="1" applyNumberFormat="1" applyFont="1" applyFill="1" applyBorder="1" applyProtection="1"/>
    <xf numFmtId="3" fontId="15" fillId="2" borderId="0" xfId="1" applyNumberFormat="1" applyFont="1" applyFill="1" applyBorder="1" applyProtection="1"/>
    <xf numFmtId="41" fontId="14" fillId="2" borderId="0" xfId="1" applyNumberFormat="1" applyFont="1" applyFill="1" applyBorder="1" applyProtection="1"/>
    <xf numFmtId="0" fontId="3" fillId="4" borderId="0" xfId="1" applyFont="1" applyFill="1" applyProtection="1">
      <protection locked="0"/>
    </xf>
    <xf numFmtId="41" fontId="3" fillId="4" borderId="0" xfId="1" applyNumberFormat="1" applyFont="1" applyFill="1" applyBorder="1" applyProtection="1">
      <protection locked="0"/>
    </xf>
    <xf numFmtId="0" fontId="8" fillId="0" borderId="0" xfId="1" applyFont="1" applyProtection="1">
      <protection locked="0"/>
    </xf>
    <xf numFmtId="0" fontId="8" fillId="0" borderId="0" xfId="1" applyFont="1" applyAlignment="1" applyProtection="1">
      <alignment horizontal="right"/>
      <protection locked="0"/>
    </xf>
    <xf numFmtId="0" fontId="3" fillId="0" borderId="0" xfId="1" applyFont="1" applyFill="1" applyAlignment="1" applyProtection="1">
      <alignment horizontal="right"/>
      <protection locked="0"/>
    </xf>
    <xf numFmtId="4" fontId="5" fillId="0" borderId="0" xfId="0" applyNumberFormat="1" applyFont="1" applyProtection="1">
      <protection locked="0"/>
    </xf>
    <xf numFmtId="0" fontId="3" fillId="3" borderId="0" xfId="1" applyNumberFormat="1" applyFont="1" applyFill="1" applyProtection="1">
      <protection locked="0"/>
    </xf>
    <xf numFmtId="166" fontId="3" fillId="3" borderId="0" xfId="1" applyNumberFormat="1" applyFont="1" applyFill="1" applyAlignment="1" applyProtection="1">
      <alignment horizontal="center"/>
      <protection locked="0"/>
    </xf>
    <xf numFmtId="3" fontId="3" fillId="0" borderId="0" xfId="1" applyNumberFormat="1" applyFont="1" applyFill="1" applyBorder="1" applyAlignment="1" applyProtection="1">
      <alignment horizontal="right"/>
    </xf>
    <xf numFmtId="3" fontId="3" fillId="0" borderId="0" xfId="1" applyNumberFormat="1" applyFont="1" applyFill="1" applyBorder="1" applyProtection="1"/>
    <xf numFmtId="0" fontId="9" fillId="0" borderId="0" xfId="1" applyFont="1" applyFill="1" applyProtection="1">
      <protection locked="0"/>
    </xf>
    <xf numFmtId="41" fontId="3" fillId="0" borderId="0" xfId="1" applyNumberFormat="1" applyFont="1" applyFill="1" applyBorder="1" applyProtection="1">
      <protection locked="0"/>
    </xf>
    <xf numFmtId="41" fontId="3" fillId="0" borderId="0" xfId="1" applyNumberFormat="1" applyFont="1" applyFill="1" applyBorder="1" applyProtection="1"/>
    <xf numFmtId="0" fontId="16" fillId="0" borderId="0" xfId="1" applyFont="1" applyFill="1" applyProtection="1">
      <protection locked="0"/>
    </xf>
    <xf numFmtId="3" fontId="3" fillId="2" borderId="0" xfId="1" applyNumberFormat="1" applyFont="1" applyFill="1" applyBorder="1" applyAlignment="1" applyProtection="1">
      <alignment horizontal="right"/>
      <protection locked="0"/>
    </xf>
    <xf numFmtId="41" fontId="11" fillId="3" borderId="0" xfId="1" applyNumberFormat="1" applyFont="1" applyFill="1" applyProtection="1">
      <protection locked="0"/>
    </xf>
    <xf numFmtId="0" fontId="19" fillId="2" borderId="0" xfId="1" applyFont="1" applyFill="1" applyProtection="1">
      <protection locked="0"/>
    </xf>
    <xf numFmtId="0" fontId="5" fillId="2" borderId="0" xfId="1" applyFont="1" applyFill="1" applyProtection="1">
      <protection locked="0"/>
    </xf>
    <xf numFmtId="41" fontId="5" fillId="2" borderId="0" xfId="1" applyNumberFormat="1" applyFont="1" applyFill="1" applyBorder="1" applyProtection="1"/>
    <xf numFmtId="3" fontId="5" fillId="2" borderId="0" xfId="1" applyNumberFormat="1" applyFont="1" applyFill="1" applyBorder="1" applyProtection="1"/>
    <xf numFmtId="41" fontId="18" fillId="2" borderId="0" xfId="1" applyNumberFormat="1" applyFont="1" applyFill="1" applyBorder="1" applyProtection="1"/>
    <xf numFmtId="0" fontId="19" fillId="0" borderId="0" xfId="1" applyFont="1" applyFill="1" applyProtection="1">
      <protection locked="0"/>
    </xf>
    <xf numFmtId="0" fontId="5" fillId="0" borderId="0" xfId="1" applyFont="1" applyFill="1" applyProtection="1">
      <protection locked="0"/>
    </xf>
    <xf numFmtId="41" fontId="19" fillId="2" borderId="0" xfId="1" applyNumberFormat="1" applyFont="1" applyFill="1" applyBorder="1" applyProtection="1"/>
    <xf numFmtId="0" fontId="19" fillId="2" borderId="6" xfId="1" applyFont="1" applyFill="1" applyBorder="1" applyProtection="1">
      <protection locked="0"/>
    </xf>
    <xf numFmtId="0" fontId="5" fillId="2" borderId="6" xfId="1" applyFont="1" applyFill="1" applyBorder="1" applyProtection="1">
      <protection locked="0"/>
    </xf>
    <xf numFmtId="41" fontId="5" fillId="2" borderId="6" xfId="1" applyNumberFormat="1" applyFont="1" applyFill="1" applyBorder="1" applyProtection="1">
      <protection locked="0"/>
    </xf>
    <xf numFmtId="41" fontId="5" fillId="2" borderId="6" xfId="1" applyNumberFormat="1" applyFont="1" applyFill="1" applyBorder="1" applyProtection="1"/>
    <xf numFmtId="0" fontId="20" fillId="3" borderId="0" xfId="1" applyFont="1" applyFill="1" applyProtection="1">
      <protection locked="0"/>
    </xf>
    <xf numFmtId="41" fontId="20" fillId="3" borderId="0" xfId="1" applyNumberFormat="1" applyFont="1" applyFill="1" applyBorder="1" applyProtection="1">
      <protection locked="0"/>
    </xf>
    <xf numFmtId="3" fontId="15" fillId="2" borderId="0" xfId="1" applyNumberFormat="1" applyFont="1" applyFill="1" applyProtection="1"/>
    <xf numFmtId="0" fontId="3" fillId="2" borderId="0" xfId="1" applyFont="1" applyFill="1" applyProtection="1"/>
    <xf numFmtId="41" fontId="3" fillId="2" borderId="12" xfId="1" applyNumberFormat="1" applyFont="1" applyFill="1" applyBorder="1" applyProtection="1"/>
    <xf numFmtId="41" fontId="3" fillId="2" borderId="0" xfId="1" applyNumberFormat="1" applyFont="1" applyFill="1" applyProtection="1"/>
    <xf numFmtId="41" fontId="19" fillId="0" borderId="0" xfId="1" applyNumberFormat="1" applyFont="1" applyFill="1" applyBorder="1" applyProtection="1"/>
    <xf numFmtId="41" fontId="18" fillId="0" borderId="0" xfId="1" applyNumberFormat="1" applyFont="1" applyProtection="1"/>
    <xf numFmtId="41" fontId="18" fillId="2" borderId="0" xfId="1" applyNumberFormat="1" applyFont="1" applyFill="1" applyProtection="1"/>
    <xf numFmtId="41" fontId="2" fillId="0" borderId="0" xfId="1" applyNumberFormat="1" applyFont="1" applyProtection="1"/>
    <xf numFmtId="0" fontId="2" fillId="0" borderId="0" xfId="1" applyFont="1" applyProtection="1"/>
    <xf numFmtId="41" fontId="17" fillId="0" borderId="0" xfId="1" applyNumberFormat="1" applyFont="1" applyProtection="1"/>
    <xf numFmtId="0" fontId="3" fillId="0" borderId="0" xfId="1" applyFont="1" applyAlignment="1" applyProtection="1">
      <alignment vertical="top"/>
      <protection locked="0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42" fontId="0" fillId="0" borderId="0" xfId="0" applyNumberFormat="1"/>
    <xf numFmtId="0" fontId="0" fillId="0" borderId="0" xfId="0" applyAlignment="1">
      <alignment horizontal="center"/>
    </xf>
    <xf numFmtId="44" fontId="0" fillId="0" borderId="0" xfId="0" applyNumberFormat="1"/>
    <xf numFmtId="167" fontId="0" fillId="0" borderId="0" xfId="0" applyNumberFormat="1"/>
    <xf numFmtId="42" fontId="0" fillId="0" borderId="6" xfId="0" applyNumberFormat="1" applyBorder="1"/>
    <xf numFmtId="0" fontId="0" fillId="0" borderId="0" xfId="0" applyFont="1" applyAlignment="1">
      <alignment horizontal="left"/>
    </xf>
    <xf numFmtId="0" fontId="3" fillId="2" borderId="3" xfId="1" applyFont="1" applyFill="1" applyBorder="1" applyAlignment="1" applyProtection="1">
      <alignment horizontal="center"/>
      <protection locked="0"/>
    </xf>
    <xf numFmtId="0" fontId="3" fillId="2" borderId="0" xfId="1" applyFont="1" applyFill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left" vertical="top" wrapText="1"/>
      <protection locked="0"/>
    </xf>
    <xf numFmtId="0" fontId="9" fillId="2" borderId="10" xfId="0" applyFont="1" applyFill="1" applyBorder="1" applyAlignment="1" applyProtection="1">
      <alignment horizontal="left" vertical="top" wrapText="1"/>
      <protection locked="0"/>
    </xf>
    <xf numFmtId="41" fontId="14" fillId="2" borderId="0" xfId="1" applyNumberFormat="1" applyFont="1" applyFill="1" applyAlignment="1" applyProtection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right"/>
    </xf>
  </cellXfs>
  <cellStyles count="2">
    <cellStyle name="Normal" xfId="0" builtinId="0"/>
    <cellStyle name="Normal_Budgets" xfId="1"/>
  </cellStyles>
  <dxfs count="0"/>
  <tableStyles count="0" defaultTableStyle="Table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0"/>
  <sheetViews>
    <sheetView tabSelected="1" zoomScaleNormal="100" workbookViewId="0">
      <selection activeCell="P82" sqref="P82"/>
    </sheetView>
  </sheetViews>
  <sheetFormatPr defaultColWidth="9.7109375" defaultRowHeight="11.25" x14ac:dyDescent="0.2"/>
  <cols>
    <col min="1" max="1" width="10.28515625" style="1" customWidth="1"/>
    <col min="2" max="2" width="27.7109375" style="1" customWidth="1"/>
    <col min="3" max="3" width="11.85546875" style="1" bestFit="1" customWidth="1"/>
    <col min="4" max="9" width="10.28515625" style="1" customWidth="1"/>
    <col min="10" max="10" width="2.28515625" style="1" bestFit="1" customWidth="1"/>
    <col min="11" max="11" width="6.85546875" style="1" customWidth="1"/>
    <col min="12" max="12" width="7.42578125" style="1" customWidth="1"/>
    <col min="13" max="15" width="6.85546875" style="1" customWidth="1"/>
    <col min="16" max="16" width="13.42578125" style="1" bestFit="1" customWidth="1"/>
    <col min="17" max="17" width="9.7109375" style="1" customWidth="1"/>
    <col min="18" max="18" width="10.42578125" style="1" bestFit="1" customWidth="1"/>
    <col min="19" max="19" width="9.85546875" style="1" bestFit="1" customWidth="1"/>
    <col min="20" max="20" width="11" style="1" customWidth="1"/>
    <col min="21" max="16384" width="9.7109375" style="1"/>
  </cols>
  <sheetData>
    <row r="1" spans="1:24" ht="12.75" x14ac:dyDescent="0.2">
      <c r="A1" s="14" t="s">
        <v>38</v>
      </c>
      <c r="B1" s="15" t="s">
        <v>39</v>
      </c>
      <c r="C1" s="14"/>
      <c r="D1" s="14"/>
      <c r="E1" s="14"/>
      <c r="F1" s="16"/>
      <c r="G1" s="14"/>
      <c r="H1" s="14"/>
      <c r="I1" s="14"/>
      <c r="J1" s="14"/>
      <c r="K1" s="14"/>
      <c r="L1" s="14"/>
      <c r="M1" s="14"/>
      <c r="N1" s="14"/>
      <c r="O1" s="14"/>
      <c r="P1" s="2"/>
      <c r="Q1" s="2"/>
      <c r="R1" s="2"/>
      <c r="S1" s="2"/>
      <c r="T1" s="2"/>
      <c r="V1" s="3"/>
      <c r="W1" s="3"/>
      <c r="X1" s="3"/>
    </row>
    <row r="2" spans="1:24" ht="12.75" customHeight="1" x14ac:dyDescent="0.2">
      <c r="A2" s="17" t="s">
        <v>40</v>
      </c>
      <c r="B2" s="18"/>
      <c r="C2" s="19"/>
      <c r="D2" s="19" t="s">
        <v>1</v>
      </c>
      <c r="E2" s="19"/>
      <c r="F2" s="19"/>
      <c r="G2" s="19"/>
      <c r="H2" s="19"/>
      <c r="I2" s="20" t="s">
        <v>85</v>
      </c>
      <c r="J2" s="21"/>
      <c r="K2" s="14"/>
      <c r="L2" s="59"/>
      <c r="M2" s="59"/>
      <c r="N2" s="59"/>
      <c r="O2" s="59"/>
      <c r="P2" s="2"/>
      <c r="Q2" s="2"/>
      <c r="R2" s="2"/>
      <c r="S2" s="2"/>
      <c r="T2" s="2"/>
      <c r="V2" s="3"/>
      <c r="W2" s="4"/>
      <c r="X2" s="4"/>
    </row>
    <row r="3" spans="1:24" ht="12.75" x14ac:dyDescent="0.2">
      <c r="A3" s="22" t="s">
        <v>41</v>
      </c>
      <c r="B3" s="58"/>
      <c r="C3" s="23"/>
      <c r="D3" s="24" t="s">
        <v>42</v>
      </c>
      <c r="E3" s="57"/>
      <c r="F3" s="23"/>
      <c r="G3" s="24"/>
      <c r="H3" s="24" t="s">
        <v>43</v>
      </c>
      <c r="I3" s="25">
        <f>ROUND((E3-B3)/30.5,0)</f>
        <v>0</v>
      </c>
      <c r="J3" s="21"/>
      <c r="K3" s="14"/>
      <c r="L3" s="59"/>
      <c r="M3" s="59"/>
      <c r="N3" s="59"/>
      <c r="O3" s="59"/>
      <c r="P3" s="2"/>
      <c r="Q3" s="2"/>
      <c r="R3" s="2"/>
      <c r="S3" s="2"/>
      <c r="T3" s="2"/>
      <c r="V3" s="5"/>
      <c r="W3" s="6"/>
      <c r="X3" s="6"/>
    </row>
    <row r="4" spans="1:24" ht="12.75" x14ac:dyDescent="0.2">
      <c r="A4" s="22" t="s">
        <v>44</v>
      </c>
      <c r="B4" s="26"/>
      <c r="C4" s="23"/>
      <c r="D4" s="23"/>
      <c r="E4" s="23"/>
      <c r="F4" s="23"/>
      <c r="G4" s="24"/>
      <c r="H4" s="24" t="s">
        <v>45</v>
      </c>
      <c r="I4" s="27"/>
      <c r="J4" s="23"/>
      <c r="K4" s="14"/>
      <c r="L4" s="59"/>
      <c r="M4" s="59"/>
      <c r="N4" s="59"/>
      <c r="O4" s="59"/>
      <c r="P4" s="2"/>
      <c r="Q4" s="2"/>
      <c r="R4" s="2"/>
      <c r="S4" s="2"/>
      <c r="T4" s="2"/>
      <c r="V4" s="3"/>
      <c r="W4" s="4"/>
      <c r="X4" s="4"/>
    </row>
    <row r="5" spans="1:24" ht="12.75" x14ac:dyDescent="0.2">
      <c r="A5" s="28" t="s">
        <v>46</v>
      </c>
      <c r="B5" s="121"/>
      <c r="C5" s="121"/>
      <c r="D5" s="121"/>
      <c r="E5" s="121"/>
      <c r="F5" s="121"/>
      <c r="G5" s="121"/>
      <c r="H5" s="121"/>
      <c r="I5" s="122"/>
      <c r="J5" s="21"/>
      <c r="K5" s="14"/>
      <c r="L5" s="59"/>
      <c r="M5" s="59"/>
      <c r="N5" s="59"/>
      <c r="O5" s="59"/>
      <c r="P5" s="2"/>
      <c r="Q5" s="2"/>
      <c r="R5" s="2"/>
      <c r="S5" s="2"/>
      <c r="T5" s="2"/>
    </row>
    <row r="6" spans="1:24" ht="12.75" x14ac:dyDescent="0.2">
      <c r="A6" s="19"/>
      <c r="B6" s="19"/>
      <c r="C6" s="19"/>
      <c r="D6" s="19"/>
      <c r="E6" s="19"/>
      <c r="F6" s="19"/>
      <c r="G6" s="19"/>
      <c r="H6" s="19"/>
      <c r="I6" s="19"/>
      <c r="J6" s="14"/>
      <c r="K6" s="14"/>
      <c r="L6" s="14"/>
      <c r="M6" s="14"/>
      <c r="N6" s="14"/>
      <c r="O6" s="14"/>
      <c r="P6" s="2"/>
      <c r="Q6" s="2"/>
      <c r="R6" s="2"/>
      <c r="S6" s="2"/>
      <c r="T6" s="2"/>
    </row>
    <row r="7" spans="1:24" s="9" customFormat="1" ht="12.75" x14ac:dyDescent="0.2">
      <c r="A7" s="29" t="s">
        <v>47</v>
      </c>
      <c r="B7" s="29"/>
      <c r="C7" s="29" t="s">
        <v>48</v>
      </c>
      <c r="D7" s="30">
        <v>1.03</v>
      </c>
      <c r="E7" s="30">
        <v>1.03</v>
      </c>
      <c r="F7" s="30">
        <v>1.03</v>
      </c>
      <c r="G7" s="30">
        <v>1.03</v>
      </c>
      <c r="H7" s="30">
        <v>1.03</v>
      </c>
      <c r="I7" s="29"/>
      <c r="J7" s="29"/>
      <c r="K7" s="29"/>
      <c r="L7" s="31" t="s">
        <v>83</v>
      </c>
      <c r="M7" s="29"/>
      <c r="N7" s="29"/>
      <c r="O7" s="29"/>
      <c r="P7" s="10"/>
      <c r="Q7" s="10"/>
      <c r="R7" s="10"/>
      <c r="S7" s="10"/>
      <c r="T7" s="10"/>
    </row>
    <row r="8" spans="1:24" s="9" customFormat="1" ht="12.75" x14ac:dyDescent="0.2">
      <c r="A8" s="29" t="s">
        <v>81</v>
      </c>
      <c r="B8" s="29"/>
      <c r="C8" s="29"/>
      <c r="D8" s="30">
        <v>1.02</v>
      </c>
      <c r="E8" s="30">
        <v>1.02</v>
      </c>
      <c r="F8" s="30">
        <v>1.02</v>
      </c>
      <c r="G8" s="30">
        <v>1.02</v>
      </c>
      <c r="H8" s="30">
        <v>1.02</v>
      </c>
      <c r="I8" s="29"/>
      <c r="J8" s="29"/>
      <c r="K8" s="29"/>
      <c r="L8" s="62" t="s">
        <v>84</v>
      </c>
      <c r="M8" s="62"/>
      <c r="N8" s="62"/>
      <c r="O8" s="62"/>
      <c r="P8" s="10"/>
      <c r="Q8" s="10"/>
      <c r="R8" s="10"/>
      <c r="S8" s="10"/>
      <c r="T8" s="10"/>
    </row>
    <row r="9" spans="1:24" s="9" customFormat="1" ht="12.75" x14ac:dyDescent="0.2">
      <c r="A9" s="29" t="s">
        <v>11</v>
      </c>
      <c r="B9" s="29"/>
      <c r="C9" s="29"/>
      <c r="D9" s="30">
        <v>1.08</v>
      </c>
      <c r="E9" s="30">
        <v>1.08</v>
      </c>
      <c r="F9" s="30">
        <v>1.08</v>
      </c>
      <c r="G9" s="30">
        <v>1.08</v>
      </c>
      <c r="H9" s="30">
        <v>1.08</v>
      </c>
      <c r="I9" s="29"/>
      <c r="J9" s="29"/>
      <c r="K9" s="29"/>
      <c r="L9" s="62"/>
      <c r="M9" s="62"/>
      <c r="N9" s="62"/>
      <c r="O9" s="62"/>
      <c r="P9" s="10"/>
      <c r="Q9" s="10"/>
      <c r="R9" s="10"/>
      <c r="S9" s="10"/>
      <c r="T9" s="10"/>
    </row>
    <row r="10" spans="1:24" s="9" customFormat="1" ht="12.75" x14ac:dyDescent="0.2">
      <c r="A10" s="29" t="s">
        <v>107</v>
      </c>
      <c r="B10" s="29"/>
      <c r="C10" s="29"/>
      <c r="D10" s="76">
        <v>0.42857000000000001</v>
      </c>
      <c r="E10" s="76">
        <v>0.42857000000000001</v>
      </c>
      <c r="F10" s="76">
        <v>0.42857000000000001</v>
      </c>
      <c r="G10" s="76">
        <v>0.42857000000000001</v>
      </c>
      <c r="H10" s="76">
        <v>0.42857000000000001</v>
      </c>
      <c r="I10" s="29"/>
      <c r="J10" s="29"/>
      <c r="K10" s="29"/>
      <c r="L10" s="62"/>
      <c r="M10" s="62"/>
      <c r="N10" s="62"/>
      <c r="O10" s="62"/>
      <c r="P10" s="10"/>
      <c r="Q10" s="10"/>
      <c r="R10" s="10"/>
      <c r="S10" s="10"/>
      <c r="T10" s="10"/>
    </row>
    <row r="11" spans="1:24" s="9" customFormat="1" ht="12.75" x14ac:dyDescent="0.2">
      <c r="A11" s="29" t="s">
        <v>49</v>
      </c>
      <c r="B11" s="29"/>
      <c r="C11" s="29"/>
      <c r="D11" s="29">
        <v>1</v>
      </c>
      <c r="E11" s="29">
        <v>1</v>
      </c>
      <c r="F11" s="29">
        <v>1</v>
      </c>
      <c r="G11" s="29">
        <v>1</v>
      </c>
      <c r="H11" s="29">
        <v>1</v>
      </c>
      <c r="I11" s="29"/>
      <c r="J11" s="29"/>
      <c r="K11" s="29"/>
      <c r="L11" s="29"/>
      <c r="M11" s="29"/>
      <c r="N11" s="29"/>
      <c r="O11" s="29"/>
      <c r="P11" s="10"/>
      <c r="Q11" s="10"/>
      <c r="R11" s="10"/>
      <c r="S11" s="10"/>
      <c r="T11" s="10"/>
    </row>
    <row r="12" spans="1:24" s="9" customFormat="1" ht="12.75" x14ac:dyDescent="0.2">
      <c r="A12" s="29"/>
      <c r="B12" s="29"/>
      <c r="C12" s="29"/>
      <c r="D12" s="29"/>
      <c r="E12" s="29"/>
      <c r="F12" s="29"/>
      <c r="G12" s="29"/>
      <c r="H12" s="29"/>
      <c r="I12" s="29"/>
      <c r="J12" s="29" t="s">
        <v>50</v>
      </c>
      <c r="K12" s="29"/>
      <c r="L12" s="29"/>
      <c r="M12" s="29"/>
      <c r="N12" s="29"/>
      <c r="O12" s="29"/>
      <c r="P12" s="10"/>
      <c r="Q12" s="10"/>
      <c r="R12" s="10"/>
      <c r="S12" s="10"/>
      <c r="T12" s="10"/>
    </row>
    <row r="13" spans="1:24" s="9" customFormat="1" ht="13.5" thickBot="1" x14ac:dyDescent="0.25">
      <c r="A13" s="32" t="s">
        <v>51</v>
      </c>
      <c r="B13" s="32" t="s">
        <v>52</v>
      </c>
      <c r="C13" s="32" t="s">
        <v>53</v>
      </c>
      <c r="D13" s="33" t="s">
        <v>54</v>
      </c>
      <c r="E13" s="33" t="s">
        <v>55</v>
      </c>
      <c r="F13" s="33" t="s">
        <v>56</v>
      </c>
      <c r="G13" s="33" t="s">
        <v>57</v>
      </c>
      <c r="H13" s="33" t="s">
        <v>26</v>
      </c>
      <c r="I13" s="33" t="s">
        <v>58</v>
      </c>
      <c r="J13" s="34" t="s">
        <v>52</v>
      </c>
      <c r="K13" s="119" t="s">
        <v>59</v>
      </c>
      <c r="L13" s="120"/>
      <c r="M13" s="120"/>
      <c r="N13" s="120"/>
      <c r="O13" s="29"/>
      <c r="P13" s="10"/>
      <c r="Q13" s="10"/>
      <c r="R13" s="10"/>
      <c r="S13" s="10"/>
      <c r="T13" s="10"/>
    </row>
    <row r="14" spans="1:24" s="9" customFormat="1" ht="13.5" thickTop="1" x14ac:dyDescent="0.2">
      <c r="A14" s="35"/>
      <c r="B14" s="35"/>
      <c r="C14" s="35"/>
      <c r="D14" s="35"/>
      <c r="E14" s="35"/>
      <c r="F14" s="35"/>
      <c r="G14" s="35"/>
      <c r="H14" s="35"/>
      <c r="I14" s="35"/>
      <c r="J14" s="29"/>
      <c r="K14" s="29"/>
      <c r="L14" s="29"/>
      <c r="M14" s="29"/>
      <c r="N14" s="29"/>
      <c r="O14" s="29"/>
      <c r="P14" s="10"/>
      <c r="Q14" s="10"/>
      <c r="R14" s="10"/>
      <c r="S14" s="10"/>
      <c r="T14" s="10"/>
    </row>
    <row r="15" spans="1:24" s="9" customFormat="1" ht="12.75" x14ac:dyDescent="0.2">
      <c r="A15" s="29"/>
      <c r="B15" s="29" t="s">
        <v>60</v>
      </c>
      <c r="C15" s="29"/>
      <c r="D15" s="36"/>
      <c r="E15" s="36"/>
      <c r="F15" s="36"/>
      <c r="G15" s="36"/>
      <c r="H15" s="36"/>
      <c r="I15" s="36"/>
      <c r="J15" s="29"/>
      <c r="K15" s="37" t="s">
        <v>75</v>
      </c>
      <c r="L15" s="37" t="s">
        <v>76</v>
      </c>
      <c r="M15" s="37" t="s">
        <v>77</v>
      </c>
      <c r="N15" s="37" t="s">
        <v>78</v>
      </c>
      <c r="O15" s="29" t="s">
        <v>82</v>
      </c>
      <c r="P15" s="11"/>
      <c r="Q15" s="10"/>
      <c r="R15" s="10"/>
      <c r="S15" s="10"/>
      <c r="T15" s="10"/>
    </row>
    <row r="16" spans="1:24" s="9" customFormat="1" ht="12.75" x14ac:dyDescent="0.2">
      <c r="A16" s="29" t="s">
        <v>61</v>
      </c>
      <c r="B16" s="29" t="s">
        <v>105</v>
      </c>
      <c r="C16" s="63">
        <v>136008</v>
      </c>
      <c r="D16" s="38">
        <f>ROUND(C16*K16*D$7*D$11,0)</f>
        <v>0</v>
      </c>
      <c r="E16" s="38">
        <f t="shared" ref="E16:E30" si="0">ROUND(C16*L16*D$7*E$7*E$11,0)</f>
        <v>0</v>
      </c>
      <c r="F16" s="38">
        <f t="shared" ref="F16:F30" si="1">ROUND(C16*M16*D$7*E$7*F$7*F$11,0)</f>
        <v>0</v>
      </c>
      <c r="G16" s="38">
        <f t="shared" ref="G16:G30" si="2">ROUND(C16*N16*D$7*E$7*F$7*G$7*G$11,0)</f>
        <v>0</v>
      </c>
      <c r="H16" s="38">
        <f t="shared" ref="H16:H30" si="3">ROUND(C16*O16*D$7*E$7*F$7*G$7*H$7*H$11,0)</f>
        <v>0</v>
      </c>
      <c r="I16" s="38">
        <f>SUM(D16:H16)</f>
        <v>0</v>
      </c>
      <c r="J16" s="29"/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5">
        <f>SUM(K16:O16)*12</f>
        <v>0</v>
      </c>
      <c r="Q16" s="10"/>
      <c r="R16" s="10"/>
      <c r="S16" s="10"/>
      <c r="T16" s="10"/>
    </row>
    <row r="17" spans="1:20" s="7" customFormat="1" ht="12.75" x14ac:dyDescent="0.2">
      <c r="A17" s="29" t="s">
        <v>62</v>
      </c>
      <c r="B17" s="29" t="s">
        <v>111</v>
      </c>
      <c r="C17" s="63">
        <v>57900</v>
      </c>
      <c r="D17" s="38">
        <f t="shared" ref="D17:D30" si="4">ROUND(C17*K17*D$7*D$11,0)</f>
        <v>0</v>
      </c>
      <c r="E17" s="38">
        <f t="shared" si="0"/>
        <v>0</v>
      </c>
      <c r="F17" s="38">
        <f t="shared" si="1"/>
        <v>0</v>
      </c>
      <c r="G17" s="38">
        <f t="shared" si="2"/>
        <v>0</v>
      </c>
      <c r="H17" s="38">
        <f t="shared" si="3"/>
        <v>0</v>
      </c>
      <c r="I17" s="38">
        <f t="shared" ref="I17:I30" si="5">SUM(D17:H17)</f>
        <v>0</v>
      </c>
      <c r="J17" s="29"/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5">
        <f t="shared" ref="P17:P33" si="6">SUM(K17:O17)*12</f>
        <v>0</v>
      </c>
      <c r="Q17" s="12"/>
      <c r="R17" s="12"/>
      <c r="S17" s="12"/>
      <c r="T17" s="12"/>
    </row>
    <row r="18" spans="1:20" s="9" customFormat="1" ht="12.75" customHeight="1" x14ac:dyDescent="0.2">
      <c r="A18" s="29" t="s">
        <v>63</v>
      </c>
      <c r="B18" s="39"/>
      <c r="C18" s="63"/>
      <c r="D18" s="38">
        <f t="shared" si="4"/>
        <v>0</v>
      </c>
      <c r="E18" s="38">
        <f t="shared" si="0"/>
        <v>0</v>
      </c>
      <c r="F18" s="38">
        <f t="shared" si="1"/>
        <v>0</v>
      </c>
      <c r="G18" s="38">
        <f t="shared" si="2"/>
        <v>0</v>
      </c>
      <c r="H18" s="38">
        <f t="shared" si="3"/>
        <v>0</v>
      </c>
      <c r="I18" s="38">
        <f t="shared" si="5"/>
        <v>0</v>
      </c>
      <c r="J18" s="29"/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5">
        <f t="shared" si="6"/>
        <v>0</v>
      </c>
      <c r="Q18" s="10"/>
      <c r="R18" s="10"/>
      <c r="S18" s="10"/>
      <c r="T18" s="10"/>
    </row>
    <row r="19" spans="1:20" s="9" customFormat="1" ht="12.75" x14ac:dyDescent="0.2">
      <c r="A19" s="29" t="s">
        <v>64</v>
      </c>
      <c r="B19" s="29"/>
      <c r="C19" s="63"/>
      <c r="D19" s="38">
        <f t="shared" si="4"/>
        <v>0</v>
      </c>
      <c r="E19" s="38">
        <f t="shared" si="0"/>
        <v>0</v>
      </c>
      <c r="F19" s="38">
        <f t="shared" si="1"/>
        <v>0</v>
      </c>
      <c r="G19" s="38">
        <f t="shared" si="2"/>
        <v>0</v>
      </c>
      <c r="H19" s="38">
        <f t="shared" si="3"/>
        <v>0</v>
      </c>
      <c r="I19" s="38">
        <f t="shared" si="5"/>
        <v>0</v>
      </c>
      <c r="J19" s="29"/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5">
        <f t="shared" si="6"/>
        <v>0</v>
      </c>
    </row>
    <row r="20" spans="1:20" s="9" customFormat="1" ht="12.75" x14ac:dyDescent="0.2">
      <c r="A20" s="29" t="s">
        <v>2</v>
      </c>
      <c r="B20" s="29"/>
      <c r="C20" s="63"/>
      <c r="D20" s="38">
        <f t="shared" si="4"/>
        <v>0</v>
      </c>
      <c r="E20" s="38">
        <f t="shared" si="0"/>
        <v>0</v>
      </c>
      <c r="F20" s="38">
        <f t="shared" si="1"/>
        <v>0</v>
      </c>
      <c r="G20" s="38">
        <f t="shared" si="2"/>
        <v>0</v>
      </c>
      <c r="H20" s="38">
        <f t="shared" si="3"/>
        <v>0</v>
      </c>
      <c r="I20" s="38">
        <f t="shared" ref="I20:I27" si="7">SUM(D20:H20)</f>
        <v>0</v>
      </c>
      <c r="J20" s="29"/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5">
        <f t="shared" si="6"/>
        <v>0</v>
      </c>
    </row>
    <row r="21" spans="1:20" s="9" customFormat="1" ht="12.75" x14ac:dyDescent="0.2">
      <c r="A21" s="29" t="s">
        <v>3</v>
      </c>
      <c r="B21" s="29"/>
      <c r="C21" s="63"/>
      <c r="D21" s="38">
        <f t="shared" si="4"/>
        <v>0</v>
      </c>
      <c r="E21" s="38">
        <f t="shared" si="0"/>
        <v>0</v>
      </c>
      <c r="F21" s="38">
        <f t="shared" si="1"/>
        <v>0</v>
      </c>
      <c r="G21" s="38">
        <f t="shared" si="2"/>
        <v>0</v>
      </c>
      <c r="H21" s="38">
        <f t="shared" si="3"/>
        <v>0</v>
      </c>
      <c r="I21" s="38">
        <f t="shared" si="7"/>
        <v>0</v>
      </c>
      <c r="J21" s="29"/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5">
        <f t="shared" si="6"/>
        <v>0</v>
      </c>
    </row>
    <row r="22" spans="1:20" s="9" customFormat="1" ht="12.75" x14ac:dyDescent="0.2">
      <c r="A22" s="29" t="s">
        <v>4</v>
      </c>
      <c r="B22" s="29"/>
      <c r="C22" s="63"/>
      <c r="D22" s="38">
        <f t="shared" si="4"/>
        <v>0</v>
      </c>
      <c r="E22" s="38">
        <f t="shared" si="0"/>
        <v>0</v>
      </c>
      <c r="F22" s="38">
        <f t="shared" si="1"/>
        <v>0</v>
      </c>
      <c r="G22" s="38">
        <f t="shared" si="2"/>
        <v>0</v>
      </c>
      <c r="H22" s="38">
        <f t="shared" si="3"/>
        <v>0</v>
      </c>
      <c r="I22" s="38">
        <f t="shared" si="7"/>
        <v>0</v>
      </c>
      <c r="J22" s="29"/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5">
        <f t="shared" si="6"/>
        <v>0</v>
      </c>
    </row>
    <row r="23" spans="1:20" s="9" customFormat="1" ht="12.75" x14ac:dyDescent="0.2">
      <c r="A23" s="29" t="s">
        <v>5</v>
      </c>
      <c r="B23" s="29"/>
      <c r="C23" s="63"/>
      <c r="D23" s="38">
        <f t="shared" si="4"/>
        <v>0</v>
      </c>
      <c r="E23" s="38">
        <f t="shared" si="0"/>
        <v>0</v>
      </c>
      <c r="F23" s="38">
        <f t="shared" si="1"/>
        <v>0</v>
      </c>
      <c r="G23" s="38">
        <f t="shared" si="2"/>
        <v>0</v>
      </c>
      <c r="H23" s="38">
        <f t="shared" si="3"/>
        <v>0</v>
      </c>
      <c r="I23" s="38">
        <f t="shared" si="7"/>
        <v>0</v>
      </c>
      <c r="J23" s="29"/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5">
        <f t="shared" si="6"/>
        <v>0</v>
      </c>
    </row>
    <row r="24" spans="1:20" s="9" customFormat="1" ht="12.75" x14ac:dyDescent="0.2">
      <c r="A24" s="29" t="s">
        <v>6</v>
      </c>
      <c r="B24" s="29"/>
      <c r="C24" s="63"/>
      <c r="D24" s="38">
        <f t="shared" si="4"/>
        <v>0</v>
      </c>
      <c r="E24" s="38">
        <f t="shared" si="0"/>
        <v>0</v>
      </c>
      <c r="F24" s="38">
        <f t="shared" si="1"/>
        <v>0</v>
      </c>
      <c r="G24" s="38">
        <f t="shared" si="2"/>
        <v>0</v>
      </c>
      <c r="H24" s="38">
        <f t="shared" si="3"/>
        <v>0</v>
      </c>
      <c r="I24" s="38">
        <f t="shared" si="7"/>
        <v>0</v>
      </c>
      <c r="J24" s="29"/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5">
        <f t="shared" si="6"/>
        <v>0</v>
      </c>
    </row>
    <row r="25" spans="1:20" s="9" customFormat="1" ht="12.75" x14ac:dyDescent="0.2">
      <c r="A25" s="29" t="s">
        <v>7</v>
      </c>
      <c r="B25" s="29"/>
      <c r="C25" s="63"/>
      <c r="D25" s="38">
        <f t="shared" si="4"/>
        <v>0</v>
      </c>
      <c r="E25" s="38">
        <f t="shared" si="0"/>
        <v>0</v>
      </c>
      <c r="F25" s="38">
        <f t="shared" si="1"/>
        <v>0</v>
      </c>
      <c r="G25" s="38">
        <f t="shared" si="2"/>
        <v>0</v>
      </c>
      <c r="H25" s="38">
        <f t="shared" si="3"/>
        <v>0</v>
      </c>
      <c r="I25" s="38">
        <f t="shared" si="7"/>
        <v>0</v>
      </c>
      <c r="J25" s="29"/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5">
        <f t="shared" si="6"/>
        <v>0</v>
      </c>
    </row>
    <row r="26" spans="1:20" s="9" customFormat="1" ht="12.75" x14ac:dyDescent="0.2">
      <c r="A26" s="29" t="s">
        <v>8</v>
      </c>
      <c r="B26" s="29"/>
      <c r="C26" s="63"/>
      <c r="D26" s="38">
        <f t="shared" si="4"/>
        <v>0</v>
      </c>
      <c r="E26" s="38">
        <f t="shared" si="0"/>
        <v>0</v>
      </c>
      <c r="F26" s="38">
        <f t="shared" si="1"/>
        <v>0</v>
      </c>
      <c r="G26" s="38">
        <f t="shared" si="2"/>
        <v>0</v>
      </c>
      <c r="H26" s="38">
        <f t="shared" si="3"/>
        <v>0</v>
      </c>
      <c r="I26" s="38">
        <f t="shared" si="7"/>
        <v>0</v>
      </c>
      <c r="J26" s="29"/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5">
        <f t="shared" si="6"/>
        <v>0</v>
      </c>
    </row>
    <row r="27" spans="1:20" s="9" customFormat="1" ht="12.75" x14ac:dyDescent="0.2">
      <c r="A27" s="29" t="s">
        <v>9</v>
      </c>
      <c r="B27" s="29"/>
      <c r="C27" s="63"/>
      <c r="D27" s="38">
        <f t="shared" si="4"/>
        <v>0</v>
      </c>
      <c r="E27" s="38">
        <f t="shared" si="0"/>
        <v>0</v>
      </c>
      <c r="F27" s="38">
        <f t="shared" si="1"/>
        <v>0</v>
      </c>
      <c r="G27" s="38">
        <f t="shared" si="2"/>
        <v>0</v>
      </c>
      <c r="H27" s="38">
        <f t="shared" si="3"/>
        <v>0</v>
      </c>
      <c r="I27" s="38">
        <f t="shared" si="7"/>
        <v>0</v>
      </c>
      <c r="J27" s="29"/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5">
        <f t="shared" si="6"/>
        <v>0</v>
      </c>
    </row>
    <row r="28" spans="1:20" s="7" customFormat="1" ht="12.75" x14ac:dyDescent="0.2">
      <c r="A28" s="29" t="s">
        <v>10</v>
      </c>
      <c r="B28" s="29"/>
      <c r="C28" s="63"/>
      <c r="D28" s="38">
        <f t="shared" si="4"/>
        <v>0</v>
      </c>
      <c r="E28" s="38">
        <f t="shared" si="0"/>
        <v>0</v>
      </c>
      <c r="F28" s="38">
        <f t="shared" si="1"/>
        <v>0</v>
      </c>
      <c r="G28" s="38">
        <f t="shared" si="2"/>
        <v>0</v>
      </c>
      <c r="H28" s="38">
        <f t="shared" si="3"/>
        <v>0</v>
      </c>
      <c r="I28" s="38">
        <f t="shared" si="5"/>
        <v>0</v>
      </c>
      <c r="J28" s="29"/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5">
        <f t="shared" si="6"/>
        <v>0</v>
      </c>
    </row>
    <row r="29" spans="1:20" s="7" customFormat="1" ht="12.75" x14ac:dyDescent="0.2">
      <c r="A29" s="29" t="s">
        <v>12</v>
      </c>
      <c r="B29" s="39" t="s">
        <v>108</v>
      </c>
      <c r="C29" s="63">
        <f>ROUND(3771*1.03*12*0.49,0)</f>
        <v>22839</v>
      </c>
      <c r="D29" s="38">
        <f t="shared" si="4"/>
        <v>0</v>
      </c>
      <c r="E29" s="38">
        <f t="shared" si="0"/>
        <v>0</v>
      </c>
      <c r="F29" s="38">
        <f t="shared" si="1"/>
        <v>0</v>
      </c>
      <c r="G29" s="38">
        <f t="shared" si="2"/>
        <v>0</v>
      </c>
      <c r="H29" s="38">
        <f t="shared" si="3"/>
        <v>0</v>
      </c>
      <c r="I29" s="38">
        <f t="shared" si="5"/>
        <v>0</v>
      </c>
      <c r="J29" s="29"/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5">
        <f t="shared" si="6"/>
        <v>0</v>
      </c>
    </row>
    <row r="30" spans="1:20" s="7" customFormat="1" ht="12.75" x14ac:dyDescent="0.2">
      <c r="A30" s="29" t="s">
        <v>13</v>
      </c>
      <c r="B30" s="29" t="s">
        <v>109</v>
      </c>
      <c r="C30" s="63">
        <f>ROUND(3771*1.03*1.03*12*0.49,0)</f>
        <v>23524</v>
      </c>
      <c r="D30" s="38">
        <f t="shared" si="4"/>
        <v>0</v>
      </c>
      <c r="E30" s="38">
        <f t="shared" si="0"/>
        <v>0</v>
      </c>
      <c r="F30" s="38">
        <f t="shared" si="1"/>
        <v>0</v>
      </c>
      <c r="G30" s="38">
        <f t="shared" si="2"/>
        <v>0</v>
      </c>
      <c r="H30" s="38">
        <f t="shared" si="3"/>
        <v>0</v>
      </c>
      <c r="I30" s="38">
        <f t="shared" si="5"/>
        <v>0</v>
      </c>
      <c r="J30" s="29"/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5">
        <f t="shared" si="6"/>
        <v>0</v>
      </c>
    </row>
    <row r="31" spans="1:20" s="7" customFormat="1" ht="12.75" x14ac:dyDescent="0.2">
      <c r="A31" s="29"/>
      <c r="B31" s="29"/>
      <c r="C31" s="63"/>
      <c r="D31" s="38"/>
      <c r="E31" s="38"/>
      <c r="F31" s="38"/>
      <c r="G31" s="38"/>
      <c r="H31" s="38"/>
      <c r="I31" s="38"/>
      <c r="J31" s="29"/>
      <c r="K31" s="60"/>
      <c r="L31" s="60"/>
      <c r="M31" s="60"/>
      <c r="N31" s="61"/>
      <c r="O31" s="62"/>
      <c r="P31" s="75">
        <f t="shared" si="6"/>
        <v>0</v>
      </c>
    </row>
    <row r="32" spans="1:20" s="7" customFormat="1" ht="12.75" x14ac:dyDescent="0.2">
      <c r="A32" s="29" t="s">
        <v>65</v>
      </c>
      <c r="B32" s="29" t="s">
        <v>134</v>
      </c>
      <c r="C32" s="63">
        <f>11.25*20*52</f>
        <v>11700</v>
      </c>
      <c r="D32" s="38">
        <f>ROUND(C32*K32*D$7*D$11,0)</f>
        <v>0</v>
      </c>
      <c r="E32" s="38">
        <f>ROUND(C32*L32*D$7*E$7*E$11,0)</f>
        <v>0</v>
      </c>
      <c r="F32" s="38">
        <f>ROUND(C32*M32*D$7*E$7*F$7*F$11,0)</f>
        <v>0</v>
      </c>
      <c r="G32" s="38">
        <f>ROUND(C32*N32*D$7*E$7*F$7*G$7*G$11,0)</f>
        <v>0</v>
      </c>
      <c r="H32" s="38">
        <f>ROUND(C32*O32*D$7*E$7*F$7*G$7*H$7*H$11,0)</f>
        <v>0</v>
      </c>
      <c r="I32" s="40">
        <f>SUM(D32:H32)</f>
        <v>0</v>
      </c>
      <c r="J32" s="39"/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5">
        <f t="shared" si="6"/>
        <v>0</v>
      </c>
      <c r="Q32" s="7" t="s">
        <v>135</v>
      </c>
    </row>
    <row r="33" spans="1:23" s="7" customFormat="1" ht="12.75" x14ac:dyDescent="0.2">
      <c r="A33" s="29" t="s">
        <v>66</v>
      </c>
      <c r="B33" s="39"/>
      <c r="C33" s="63"/>
      <c r="D33" s="38">
        <f>ROUND(C33*K33*D$7*D$11,0)</f>
        <v>0</v>
      </c>
      <c r="E33" s="38">
        <f>ROUND(C33*L33*D$7*E$7*E$11,0)</f>
        <v>0</v>
      </c>
      <c r="F33" s="38">
        <f>ROUND(C33*M33*D$7*E$7*F$7*F$11,0)</f>
        <v>0</v>
      </c>
      <c r="G33" s="38">
        <f>ROUND(C33*N33*D$7*E$7*F$7*G$7*G$11,0)</f>
        <v>0</v>
      </c>
      <c r="H33" s="38">
        <f>ROUND(C33*O33*D$7*E$7*F$7*G$7*H$7*H$11,0)</f>
        <v>0</v>
      </c>
      <c r="I33" s="40">
        <f>SUM(D33:H33)</f>
        <v>0</v>
      </c>
      <c r="J33" s="39"/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5">
        <f t="shared" si="6"/>
        <v>0</v>
      </c>
    </row>
    <row r="34" spans="1:23" s="9" customFormat="1" ht="12.75" x14ac:dyDescent="0.2">
      <c r="A34" s="87" t="s">
        <v>67</v>
      </c>
      <c r="B34" s="87"/>
      <c r="C34" s="87"/>
      <c r="D34" s="89">
        <f t="shared" ref="D34:I34" si="8">SUM(D15:D33)</f>
        <v>0</v>
      </c>
      <c r="E34" s="89">
        <f t="shared" si="8"/>
        <v>0</v>
      </c>
      <c r="F34" s="89">
        <f t="shared" si="8"/>
        <v>0</v>
      </c>
      <c r="G34" s="89">
        <f t="shared" si="8"/>
        <v>0</v>
      </c>
      <c r="H34" s="89">
        <f t="shared" si="8"/>
        <v>0</v>
      </c>
      <c r="I34" s="89">
        <f t="shared" si="8"/>
        <v>0</v>
      </c>
      <c r="J34" s="29"/>
      <c r="K34" s="41"/>
      <c r="L34" s="41"/>
      <c r="M34" s="41"/>
      <c r="N34" s="41"/>
      <c r="O34" s="29"/>
    </row>
    <row r="35" spans="1:23" s="9" customFormat="1" x14ac:dyDescent="0.2">
      <c r="A35" s="29"/>
      <c r="B35" s="29"/>
      <c r="C35" s="29"/>
      <c r="D35" s="38"/>
      <c r="E35" s="38"/>
      <c r="F35" s="38"/>
      <c r="G35" s="38"/>
      <c r="H35" s="38"/>
      <c r="I35" s="68">
        <f>SUM(D34:H34)</f>
        <v>0</v>
      </c>
      <c r="J35" s="29"/>
      <c r="K35" s="29"/>
      <c r="L35" s="29"/>
      <c r="M35" s="29"/>
      <c r="N35" s="29"/>
      <c r="O35" s="29"/>
    </row>
    <row r="36" spans="1:23" s="9" customFormat="1" ht="11.25" customHeight="1" x14ac:dyDescent="0.2">
      <c r="A36" s="29"/>
      <c r="B36" s="42" t="s">
        <v>113</v>
      </c>
      <c r="C36" s="29"/>
      <c r="D36" s="38"/>
      <c r="E36" s="38"/>
      <c r="F36" s="38"/>
      <c r="G36" s="38"/>
      <c r="H36" s="38"/>
      <c r="I36" s="38"/>
      <c r="J36" s="43"/>
      <c r="K36" s="110"/>
      <c r="L36" s="110"/>
      <c r="M36" s="110"/>
      <c r="N36" s="110"/>
      <c r="O36" s="110"/>
    </row>
    <row r="37" spans="1:23" s="9" customFormat="1" x14ac:dyDescent="0.2">
      <c r="A37" s="29" t="s">
        <v>68</v>
      </c>
      <c r="B37" s="66">
        <f>ROUND(((C16*0.3085)+17048.16)/C16,3)</f>
        <v>0.434</v>
      </c>
      <c r="C37" s="29"/>
      <c r="D37" s="45">
        <f>IF(D16=0,0,ROUND(D16*($B37*D$8),0))</f>
        <v>0</v>
      </c>
      <c r="E37" s="45">
        <f>IF(E16=0,0,ROUND(E16*($B37*D$8*E$8),0))</f>
        <v>0</v>
      </c>
      <c r="F37" s="45">
        <f>IF(F16=0,0,ROUND(F16*($B37*D$8*E$8*F$8),0))</f>
        <v>0</v>
      </c>
      <c r="G37" s="45">
        <f>IF(G16=0,0,ROUND(G16*($B37*D$8*E$8*F$8*G$8),0))</f>
        <v>0</v>
      </c>
      <c r="H37" s="45">
        <f>IF(H16=0,0,ROUND(H16*($B37*D$8*E$8*F$8*G$8*H$8),0))</f>
        <v>0</v>
      </c>
      <c r="I37" s="38">
        <f t="shared" ref="I37:I50" si="9">SUM(D37:H37)</f>
        <v>0</v>
      </c>
      <c r="J37" s="43"/>
      <c r="K37" s="110"/>
      <c r="L37" s="110"/>
      <c r="M37" s="110"/>
      <c r="N37" s="110"/>
      <c r="O37" s="110"/>
    </row>
    <row r="38" spans="1:23" s="9" customFormat="1" x14ac:dyDescent="0.2">
      <c r="A38" s="29" t="s">
        <v>69</v>
      </c>
      <c r="B38" s="66">
        <f t="shared" ref="B38:B49" si="10">ROUND(((C17*0.3085)+17048.16)/C17,3)</f>
        <v>0.60299999999999998</v>
      </c>
      <c r="C38" s="29" t="s">
        <v>50</v>
      </c>
      <c r="D38" s="45">
        <f>IF(D17=0,0,ROUND(D17*($B38*D$8),0))</f>
        <v>0</v>
      </c>
      <c r="E38" s="45">
        <f>IF(E17=0,0,ROUND(E17*($B38*D$8*E$8),0))</f>
        <v>0</v>
      </c>
      <c r="F38" s="45">
        <f>IF(F17=0,0,ROUND(F17*($B38*D$8*E$8*F$8),0))</f>
        <v>0</v>
      </c>
      <c r="G38" s="45">
        <f>IF(G17=0,0,ROUND(G17*($B38*D$8*E$8*F$8*G$8),0))</f>
        <v>0</v>
      </c>
      <c r="H38" s="45">
        <f t="shared" ref="H38:H49" si="11">IF(H17=0,0,ROUND(H17*($B38*D$8*E$8*F$8*G$8*H$8),0))</f>
        <v>0</v>
      </c>
      <c r="I38" s="38">
        <f t="shared" si="9"/>
        <v>0</v>
      </c>
      <c r="J38" s="29"/>
      <c r="K38" s="110"/>
      <c r="L38" s="110"/>
      <c r="M38" s="110"/>
      <c r="N38" s="110"/>
      <c r="O38" s="110"/>
    </row>
    <row r="39" spans="1:23" s="9" customFormat="1" x14ac:dyDescent="0.2">
      <c r="A39" s="29" t="s">
        <v>70</v>
      </c>
      <c r="B39" s="66" t="e">
        <f t="shared" si="10"/>
        <v>#DIV/0!</v>
      </c>
      <c r="C39" s="29" t="s">
        <v>50</v>
      </c>
      <c r="D39" s="45">
        <f>IF(D18=0,0,ROUND(D18*($B39*D$8),0))</f>
        <v>0</v>
      </c>
      <c r="E39" s="45">
        <f>IF(E18=0,0,ROUND(E18*($B39*D$8*E$8),0))</f>
        <v>0</v>
      </c>
      <c r="F39" s="45">
        <f>IF(F18=0,0,ROUND(F18*($B39*D$8*E$8*F$8),0))</f>
        <v>0</v>
      </c>
      <c r="G39" s="45">
        <f>IF(G18=0,0,ROUND(G18*($B39*D$8*E$8*F$8*G$8),0))</f>
        <v>0</v>
      </c>
      <c r="H39" s="45">
        <f t="shared" si="11"/>
        <v>0</v>
      </c>
      <c r="I39" s="38">
        <f t="shared" si="9"/>
        <v>0</v>
      </c>
      <c r="J39" s="29"/>
      <c r="K39" s="110"/>
      <c r="L39" s="110"/>
      <c r="M39" s="110"/>
      <c r="N39" s="110"/>
      <c r="O39" s="110"/>
      <c r="W39" s="13"/>
    </row>
    <row r="40" spans="1:23" s="9" customFormat="1" x14ac:dyDescent="0.2">
      <c r="A40" s="29" t="s">
        <v>14</v>
      </c>
      <c r="B40" s="66" t="e">
        <f t="shared" si="10"/>
        <v>#DIV/0!</v>
      </c>
      <c r="C40" s="29" t="s">
        <v>50</v>
      </c>
      <c r="D40" s="45">
        <f t="shared" ref="D40:D48" si="12">IF(D19=0,0,ROUND(D19*($B40*D$8),0))</f>
        <v>0</v>
      </c>
      <c r="E40" s="45">
        <f t="shared" ref="E40:E48" si="13">IF(E19=0,0,ROUND(E19*($B40*D$8*E$8),0))</f>
        <v>0</v>
      </c>
      <c r="F40" s="45">
        <f t="shared" ref="F40:F48" si="14">IF(F19=0,0,ROUND(F19*($B40*D$8*E$8*F$8),0))</f>
        <v>0</v>
      </c>
      <c r="G40" s="45">
        <f t="shared" ref="G40:G48" si="15">IF(G19=0,0,ROUND(G19*($B40*D$8*E$8*F$8*G$8),0))</f>
        <v>0</v>
      </c>
      <c r="H40" s="45">
        <f t="shared" si="11"/>
        <v>0</v>
      </c>
      <c r="I40" s="38">
        <f t="shared" si="9"/>
        <v>0</v>
      </c>
      <c r="J40" s="29"/>
      <c r="K40" s="110"/>
      <c r="L40" s="110"/>
      <c r="M40" s="110"/>
      <c r="N40" s="110"/>
      <c r="O40" s="110"/>
      <c r="W40" s="13"/>
    </row>
    <row r="41" spans="1:23" s="9" customFormat="1" x14ac:dyDescent="0.2">
      <c r="A41" s="29" t="s">
        <v>15</v>
      </c>
      <c r="B41" s="66" t="e">
        <f t="shared" si="10"/>
        <v>#DIV/0!</v>
      </c>
      <c r="C41" s="29" t="s">
        <v>50</v>
      </c>
      <c r="D41" s="45">
        <f t="shared" si="12"/>
        <v>0</v>
      </c>
      <c r="E41" s="45">
        <f t="shared" si="13"/>
        <v>0</v>
      </c>
      <c r="F41" s="45">
        <f t="shared" si="14"/>
        <v>0</v>
      </c>
      <c r="G41" s="45">
        <f t="shared" si="15"/>
        <v>0</v>
      </c>
      <c r="H41" s="45">
        <f t="shared" si="11"/>
        <v>0</v>
      </c>
      <c r="I41" s="38">
        <f t="shared" si="9"/>
        <v>0</v>
      </c>
      <c r="J41" s="29"/>
      <c r="K41" s="110"/>
      <c r="L41" s="110"/>
      <c r="M41" s="110"/>
      <c r="N41" s="110"/>
      <c r="O41" s="110"/>
      <c r="W41" s="13"/>
    </row>
    <row r="42" spans="1:23" s="9" customFormat="1" x14ac:dyDescent="0.2">
      <c r="A42" s="29" t="s">
        <v>16</v>
      </c>
      <c r="B42" s="66" t="e">
        <f t="shared" si="10"/>
        <v>#DIV/0!</v>
      </c>
      <c r="C42" s="29" t="s">
        <v>50</v>
      </c>
      <c r="D42" s="45">
        <f t="shared" si="12"/>
        <v>0</v>
      </c>
      <c r="E42" s="45">
        <f t="shared" si="13"/>
        <v>0</v>
      </c>
      <c r="F42" s="45">
        <f t="shared" si="14"/>
        <v>0</v>
      </c>
      <c r="G42" s="45">
        <f t="shared" si="15"/>
        <v>0</v>
      </c>
      <c r="H42" s="45">
        <f t="shared" si="11"/>
        <v>0</v>
      </c>
      <c r="I42" s="38">
        <f t="shared" si="9"/>
        <v>0</v>
      </c>
      <c r="J42" s="29"/>
      <c r="K42" s="110"/>
      <c r="L42" s="110"/>
      <c r="M42" s="110"/>
      <c r="N42" s="110"/>
      <c r="O42" s="110"/>
      <c r="W42" s="13"/>
    </row>
    <row r="43" spans="1:23" s="9" customFormat="1" x14ac:dyDescent="0.2">
      <c r="A43" s="29" t="s">
        <v>17</v>
      </c>
      <c r="B43" s="66" t="e">
        <f t="shared" si="10"/>
        <v>#DIV/0!</v>
      </c>
      <c r="C43" s="29" t="s">
        <v>50</v>
      </c>
      <c r="D43" s="45">
        <f t="shared" si="12"/>
        <v>0</v>
      </c>
      <c r="E43" s="45">
        <f t="shared" si="13"/>
        <v>0</v>
      </c>
      <c r="F43" s="45">
        <f t="shared" si="14"/>
        <v>0</v>
      </c>
      <c r="G43" s="45">
        <f t="shared" si="15"/>
        <v>0</v>
      </c>
      <c r="H43" s="45">
        <f t="shared" si="11"/>
        <v>0</v>
      </c>
      <c r="I43" s="38">
        <f t="shared" si="9"/>
        <v>0</v>
      </c>
      <c r="J43" s="29"/>
      <c r="K43" s="110"/>
      <c r="L43" s="110"/>
      <c r="M43" s="110"/>
      <c r="N43" s="110"/>
      <c r="O43" s="110"/>
      <c r="W43" s="13"/>
    </row>
    <row r="44" spans="1:23" s="9" customFormat="1" x14ac:dyDescent="0.2">
      <c r="A44" s="29" t="s">
        <v>18</v>
      </c>
      <c r="B44" s="66" t="e">
        <f t="shared" si="10"/>
        <v>#DIV/0!</v>
      </c>
      <c r="C44" s="29" t="s">
        <v>50</v>
      </c>
      <c r="D44" s="45">
        <f t="shared" si="12"/>
        <v>0</v>
      </c>
      <c r="E44" s="45">
        <f t="shared" si="13"/>
        <v>0</v>
      </c>
      <c r="F44" s="45">
        <f t="shared" si="14"/>
        <v>0</v>
      </c>
      <c r="G44" s="45">
        <f t="shared" si="15"/>
        <v>0</v>
      </c>
      <c r="H44" s="45">
        <f t="shared" si="11"/>
        <v>0</v>
      </c>
      <c r="I44" s="38">
        <f t="shared" si="9"/>
        <v>0</v>
      </c>
      <c r="J44" s="29"/>
      <c r="K44" s="110"/>
      <c r="L44" s="110"/>
      <c r="M44" s="110"/>
      <c r="N44" s="110"/>
      <c r="O44" s="110"/>
      <c r="W44" s="13"/>
    </row>
    <row r="45" spans="1:23" s="9" customFormat="1" x14ac:dyDescent="0.2">
      <c r="A45" s="29" t="s">
        <v>19</v>
      </c>
      <c r="B45" s="66" t="e">
        <f t="shared" si="10"/>
        <v>#DIV/0!</v>
      </c>
      <c r="C45" s="29"/>
      <c r="D45" s="45">
        <f t="shared" si="12"/>
        <v>0</v>
      </c>
      <c r="E45" s="45">
        <f t="shared" si="13"/>
        <v>0</v>
      </c>
      <c r="F45" s="45">
        <f t="shared" si="14"/>
        <v>0</v>
      </c>
      <c r="G45" s="45">
        <f t="shared" si="15"/>
        <v>0</v>
      </c>
      <c r="H45" s="45">
        <f t="shared" si="11"/>
        <v>0</v>
      </c>
      <c r="I45" s="38">
        <f t="shared" si="9"/>
        <v>0</v>
      </c>
      <c r="J45" s="29"/>
      <c r="K45" s="110"/>
      <c r="L45" s="110"/>
      <c r="M45" s="110"/>
      <c r="N45" s="110"/>
      <c r="O45" s="110"/>
      <c r="W45" s="13"/>
    </row>
    <row r="46" spans="1:23" s="9" customFormat="1" x14ac:dyDescent="0.2">
      <c r="A46" s="29" t="s">
        <v>20</v>
      </c>
      <c r="B46" s="66" t="e">
        <f t="shared" si="10"/>
        <v>#DIV/0!</v>
      </c>
      <c r="C46" s="29" t="s">
        <v>50</v>
      </c>
      <c r="D46" s="45">
        <f t="shared" si="12"/>
        <v>0</v>
      </c>
      <c r="E46" s="45">
        <f t="shared" si="13"/>
        <v>0</v>
      </c>
      <c r="F46" s="45">
        <f t="shared" si="14"/>
        <v>0</v>
      </c>
      <c r="G46" s="45">
        <f t="shared" si="15"/>
        <v>0</v>
      </c>
      <c r="H46" s="45">
        <f t="shared" si="11"/>
        <v>0</v>
      </c>
      <c r="I46" s="38">
        <f t="shared" si="9"/>
        <v>0</v>
      </c>
      <c r="J46" s="29"/>
      <c r="K46" s="110"/>
      <c r="L46" s="110"/>
      <c r="M46" s="110"/>
      <c r="N46" s="110"/>
      <c r="O46" s="110"/>
      <c r="W46" s="13"/>
    </row>
    <row r="47" spans="1:23" s="9" customFormat="1" x14ac:dyDescent="0.2">
      <c r="A47" s="29" t="s">
        <v>21</v>
      </c>
      <c r="B47" s="66" t="e">
        <f t="shared" si="10"/>
        <v>#DIV/0!</v>
      </c>
      <c r="C47" s="29" t="s">
        <v>50</v>
      </c>
      <c r="D47" s="78">
        <f>IF(D26=0,0,ROUND(D26*($B47*D$8),0))</f>
        <v>0</v>
      </c>
      <c r="E47" s="78">
        <f t="shared" si="13"/>
        <v>0</v>
      </c>
      <c r="F47" s="78">
        <f t="shared" si="14"/>
        <v>0</v>
      </c>
      <c r="G47" s="78">
        <f t="shared" si="15"/>
        <v>0</v>
      </c>
      <c r="H47" s="78">
        <f>IF(H26=0,0,ROUND(H26*($B47*D$8*E$8*F$8*G$8*H$8),0))</f>
        <v>0</v>
      </c>
      <c r="I47" s="79">
        <f t="shared" si="9"/>
        <v>0</v>
      </c>
      <c r="J47" s="29"/>
      <c r="K47" s="110"/>
      <c r="L47" s="110"/>
      <c r="M47" s="110"/>
      <c r="N47" s="110"/>
      <c r="O47" s="110"/>
      <c r="W47" s="13"/>
    </row>
    <row r="48" spans="1:23" s="9" customFormat="1" x14ac:dyDescent="0.2">
      <c r="A48" s="29" t="s">
        <v>22</v>
      </c>
      <c r="B48" s="66" t="e">
        <f t="shared" si="10"/>
        <v>#DIV/0!</v>
      </c>
      <c r="C48" s="29"/>
      <c r="D48" s="45">
        <f t="shared" si="12"/>
        <v>0</v>
      </c>
      <c r="E48" s="45">
        <f t="shared" si="13"/>
        <v>0</v>
      </c>
      <c r="F48" s="45">
        <f t="shared" si="14"/>
        <v>0</v>
      </c>
      <c r="G48" s="45">
        <f t="shared" si="15"/>
        <v>0</v>
      </c>
      <c r="H48" s="45">
        <f t="shared" si="11"/>
        <v>0</v>
      </c>
      <c r="I48" s="38">
        <f t="shared" si="9"/>
        <v>0</v>
      </c>
      <c r="J48" s="29"/>
      <c r="K48" s="110"/>
      <c r="L48" s="110"/>
      <c r="M48" s="110"/>
      <c r="N48" s="110"/>
      <c r="O48" s="110"/>
    </row>
    <row r="49" spans="1:19" s="9" customFormat="1" x14ac:dyDescent="0.2">
      <c r="A49" s="29" t="s">
        <v>23</v>
      </c>
      <c r="B49" s="66" t="e">
        <f t="shared" si="10"/>
        <v>#DIV/0!</v>
      </c>
      <c r="C49" s="29"/>
      <c r="D49" s="45">
        <f>IF(D28=0,0,ROUND(D28*($B49*D$8),0))</f>
        <v>0</v>
      </c>
      <c r="E49" s="45">
        <f>IF(E28=0,0,ROUND(E28*($B49*D$8*E$8),0))</f>
        <v>0</v>
      </c>
      <c r="F49" s="45">
        <f>IF(F28=0,0,ROUND(F28*($B49*D$8*E$8*F$8),0))</f>
        <v>0</v>
      </c>
      <c r="G49" s="45">
        <f>IF(G28=0,0,ROUND(G28*($B49*D$8*E$8*F$8*G$8),0))</f>
        <v>0</v>
      </c>
      <c r="H49" s="45">
        <f t="shared" si="11"/>
        <v>0</v>
      </c>
      <c r="I49" s="38">
        <f t="shared" si="9"/>
        <v>0</v>
      </c>
      <c r="J49" s="29"/>
      <c r="K49" s="110"/>
      <c r="L49" s="110"/>
      <c r="M49" s="110"/>
      <c r="N49" s="110"/>
      <c r="O49" s="110"/>
    </row>
    <row r="50" spans="1:19" s="9" customFormat="1" x14ac:dyDescent="0.2">
      <c r="A50" s="29" t="s">
        <v>24</v>
      </c>
      <c r="B50" s="66" t="s">
        <v>136</v>
      </c>
      <c r="C50" s="29"/>
      <c r="D50" s="45">
        <f>IF(D29=0,0,ROUND(((5400)*D$9)*K29,0))</f>
        <v>0</v>
      </c>
      <c r="E50" s="45">
        <f>IF(E29=0,0,ROUND(((5400)*D$9*E$9)*L29,0))</f>
        <v>0</v>
      </c>
      <c r="F50" s="45">
        <f>IF(F29=0,0,ROUND(((5400)*D$9*E$9*F$9)*M29,0))</f>
        <v>0</v>
      </c>
      <c r="G50" s="45">
        <f>IF(G29=0,0,ROUND(((5400)*D$9*E$9*F$9*G$9)*N29,0))</f>
        <v>0</v>
      </c>
      <c r="H50" s="45">
        <f>IF(H29=0,0,ROUND(((5400)*D$9*E$9*F$9*G$9*H$9)*O29,0))</f>
        <v>0</v>
      </c>
      <c r="I50" s="38">
        <f t="shared" si="9"/>
        <v>0</v>
      </c>
      <c r="J50" s="29"/>
      <c r="K50" s="110"/>
      <c r="L50" s="110"/>
      <c r="M50" s="110"/>
      <c r="N50" s="110"/>
      <c r="O50" s="110"/>
    </row>
    <row r="51" spans="1:19" s="9" customFormat="1" x14ac:dyDescent="0.2">
      <c r="A51" s="29" t="s">
        <v>25</v>
      </c>
      <c r="B51" s="66" t="s">
        <v>136</v>
      </c>
      <c r="C51" s="29"/>
      <c r="D51" s="45">
        <f>IF(D30=0,0,ROUND(((5400)*D$9)*K30,0))</f>
        <v>0</v>
      </c>
      <c r="E51" s="45">
        <f>IF(E30=0,0,ROUND(((5400)*D$9*E$9)*L30,0))</f>
        <v>0</v>
      </c>
      <c r="F51" s="45">
        <f>IF(F30=0,0,ROUND(((5400)*D$9*E$9*F$9)*M30,0))</f>
        <v>0</v>
      </c>
      <c r="G51" s="45">
        <f>IF(G30=0,0,ROUND(((5400)*D$9*E$9*F$9*G$9)*N30,0))</f>
        <v>0</v>
      </c>
      <c r="H51" s="45">
        <f>IF(H30=0,0,ROUND(((5400)*D$9*E$9*F$9*G$9*H$9)*O30,0))</f>
        <v>0</v>
      </c>
      <c r="I51" s="38">
        <f t="shared" ref="I51" si="16">SUM(D51:H51)</f>
        <v>0</v>
      </c>
      <c r="J51" s="29"/>
      <c r="K51" s="110"/>
      <c r="L51" s="110"/>
      <c r="M51" s="110"/>
      <c r="N51" s="110"/>
      <c r="O51" s="110"/>
    </row>
    <row r="52" spans="1:19" s="9" customFormat="1" x14ac:dyDescent="0.2">
      <c r="A52" s="29"/>
      <c r="B52" s="44"/>
      <c r="C52" s="29"/>
      <c r="D52" s="45"/>
      <c r="E52" s="38"/>
      <c r="F52" s="38"/>
      <c r="G52" s="38"/>
      <c r="H52" s="38"/>
      <c r="I52" s="38"/>
      <c r="J52" s="29"/>
      <c r="K52" s="110"/>
      <c r="L52" s="110"/>
      <c r="M52" s="110"/>
      <c r="N52" s="110"/>
      <c r="O52" s="110"/>
    </row>
    <row r="53" spans="1:19" s="9" customFormat="1" ht="12.75" x14ac:dyDescent="0.2">
      <c r="A53" s="29" t="s">
        <v>65</v>
      </c>
      <c r="B53" s="66">
        <v>0.11</v>
      </c>
      <c r="C53" s="29"/>
      <c r="D53" s="45">
        <f>IF(D32=0,0,ROUND((D32*($B53*D$8)),0))</f>
        <v>0</v>
      </c>
      <c r="E53" s="45">
        <f>IF(E32=0,0,ROUND((E32*($B53*D$8*E$8)),0))</f>
        <v>0</v>
      </c>
      <c r="F53" s="45">
        <f>IF(F32=0,0,ROUND((F32*($B53*D$8*E$8*F$8)),0))</f>
        <v>0</v>
      </c>
      <c r="G53" s="45">
        <f>IF(G32=0,0,ROUND((G32*($B53*D$8*E$8*F$8*G$8)),0))</f>
        <v>0</v>
      </c>
      <c r="H53" s="45">
        <f>IF(H32=0,0,ROUND((H32*($B53*D$8*E$8*F$8*G$8*H$8)),0))</f>
        <v>0</v>
      </c>
      <c r="I53" s="38">
        <f>SUM(D53:H53)</f>
        <v>0</v>
      </c>
      <c r="J53" s="29"/>
      <c r="K53" s="110"/>
      <c r="L53" s="110"/>
      <c r="M53" s="110"/>
      <c r="N53" s="110"/>
      <c r="O53" s="110"/>
      <c r="S53" s="8"/>
    </row>
    <row r="54" spans="1:19" s="9" customFormat="1" x14ac:dyDescent="0.2">
      <c r="A54" s="29" t="s">
        <v>66</v>
      </c>
      <c r="B54" s="66">
        <v>0.11</v>
      </c>
      <c r="C54" s="29"/>
      <c r="D54" s="45">
        <f>IF(D33=0,0,ROUND((D33*($B54*D$8)),0))</f>
        <v>0</v>
      </c>
      <c r="E54" s="45">
        <f>IF(E33=0,0,ROUND((E33*($B54*D$8*E$8)),0))</f>
        <v>0</v>
      </c>
      <c r="F54" s="45">
        <f>IF(F33=0,0,ROUND((F33*($B54*D$8*E$8*F$8)),0))</f>
        <v>0</v>
      </c>
      <c r="G54" s="45">
        <f>IF(G33=0,0,ROUND((G33*($B54*D$8*E$8*F$8*G$8)),0))</f>
        <v>0</v>
      </c>
      <c r="H54" s="45">
        <f>IF(H33=0,0,ROUND((H33*($B54*D$8*E$8*F$8*G$8*H$8)),0))</f>
        <v>0</v>
      </c>
      <c r="I54" s="38">
        <f>SUM(D54:H54)</f>
        <v>0</v>
      </c>
      <c r="J54" s="29"/>
      <c r="K54" s="110"/>
      <c r="L54" s="110"/>
      <c r="M54" s="110"/>
      <c r="N54" s="110"/>
      <c r="O54" s="110"/>
    </row>
    <row r="55" spans="1:19" s="9" customFormat="1" ht="12.75" x14ac:dyDescent="0.2">
      <c r="A55" s="87" t="s">
        <v>71</v>
      </c>
      <c r="B55" s="87"/>
      <c r="C55" s="87"/>
      <c r="D55" s="89">
        <f t="shared" ref="D55:I55" si="17">SUM(D37:D54)</f>
        <v>0</v>
      </c>
      <c r="E55" s="89">
        <f t="shared" si="17"/>
        <v>0</v>
      </c>
      <c r="F55" s="89">
        <f t="shared" si="17"/>
        <v>0</v>
      </c>
      <c r="G55" s="89">
        <f t="shared" si="17"/>
        <v>0</v>
      </c>
      <c r="H55" s="89">
        <f t="shared" si="17"/>
        <v>0</v>
      </c>
      <c r="I55" s="89">
        <f t="shared" si="17"/>
        <v>0</v>
      </c>
      <c r="J55" s="29"/>
      <c r="K55" s="29"/>
      <c r="L55" s="29"/>
      <c r="M55" s="29"/>
      <c r="N55" s="29"/>
      <c r="O55" s="29"/>
    </row>
    <row r="56" spans="1:19" s="9" customFormat="1" x14ac:dyDescent="0.2">
      <c r="A56" s="29"/>
      <c r="B56" s="29"/>
      <c r="C56" s="29"/>
      <c r="D56" s="68">
        <f>D34+D55</f>
        <v>0</v>
      </c>
      <c r="E56" s="68">
        <f>E34+E55</f>
        <v>0</v>
      </c>
      <c r="F56" s="68">
        <f>F34+F55</f>
        <v>0</v>
      </c>
      <c r="G56" s="68">
        <f>G34+G55</f>
        <v>0</v>
      </c>
      <c r="H56" s="68">
        <f>H34+H55</f>
        <v>0</v>
      </c>
      <c r="I56" s="68">
        <f>SUM(D55:H55)</f>
        <v>0</v>
      </c>
      <c r="J56" s="29"/>
      <c r="K56" s="29"/>
      <c r="L56" s="100">
        <f>I35+I56</f>
        <v>0</v>
      </c>
      <c r="M56" s="29"/>
      <c r="N56" s="29"/>
      <c r="O56" s="29"/>
    </row>
    <row r="57" spans="1:19" s="9" customFormat="1" x14ac:dyDescent="0.2">
      <c r="A57" s="29"/>
      <c r="B57" s="29"/>
      <c r="C57" s="29"/>
      <c r="D57" s="101"/>
      <c r="E57" s="101"/>
      <c r="F57" s="101"/>
      <c r="G57" s="101"/>
      <c r="H57" s="101"/>
      <c r="I57" s="100">
        <f>SUM(D56:H56)</f>
        <v>0</v>
      </c>
      <c r="J57" s="29"/>
      <c r="K57" s="29" t="s">
        <v>0</v>
      </c>
      <c r="L57" s="29"/>
      <c r="M57" s="29"/>
      <c r="N57" s="29"/>
      <c r="O57" s="29"/>
    </row>
    <row r="58" spans="1:19" s="9" customFormat="1" x14ac:dyDescent="0.2">
      <c r="A58" s="47" t="s">
        <v>112</v>
      </c>
      <c r="B58" s="29"/>
      <c r="C58" s="29"/>
      <c r="D58" s="48"/>
      <c r="E58" s="48"/>
      <c r="F58" s="48"/>
      <c r="G58" s="48"/>
      <c r="H58" s="48"/>
      <c r="I58" s="48"/>
      <c r="J58" s="29"/>
      <c r="K58" s="29"/>
      <c r="L58" s="29"/>
      <c r="M58" s="29"/>
      <c r="N58" s="29"/>
      <c r="O58" s="29"/>
    </row>
    <row r="59" spans="1:19" s="9" customFormat="1" x14ac:dyDescent="0.2">
      <c r="A59" s="62" t="s">
        <v>88</v>
      </c>
      <c r="B59" s="62"/>
      <c r="C59" s="62"/>
      <c r="D59" s="64">
        <v>0</v>
      </c>
      <c r="E59" s="64">
        <v>0</v>
      </c>
      <c r="F59" s="64">
        <v>0</v>
      </c>
      <c r="G59" s="64">
        <v>0</v>
      </c>
      <c r="H59" s="64">
        <v>0</v>
      </c>
      <c r="I59" s="48">
        <f t="shared" ref="I59:I61" si="18">SUM(D59:H59)</f>
        <v>0</v>
      </c>
      <c r="J59" s="29"/>
      <c r="K59" s="29"/>
      <c r="L59" s="29"/>
      <c r="M59" s="29"/>
      <c r="N59" s="29"/>
      <c r="O59" s="29"/>
    </row>
    <row r="60" spans="1:19" s="9" customFormat="1" x14ac:dyDescent="0.2">
      <c r="A60" s="62" t="s">
        <v>88</v>
      </c>
      <c r="B60" s="62"/>
      <c r="C60" s="62"/>
      <c r="D60" s="64">
        <v>0</v>
      </c>
      <c r="E60" s="64">
        <v>0</v>
      </c>
      <c r="F60" s="64">
        <v>0</v>
      </c>
      <c r="G60" s="64">
        <v>0</v>
      </c>
      <c r="H60" s="64">
        <v>0</v>
      </c>
      <c r="I60" s="48">
        <f t="shared" si="18"/>
        <v>0</v>
      </c>
      <c r="J60" s="29"/>
      <c r="K60" s="29"/>
      <c r="L60" s="29"/>
      <c r="M60" s="29"/>
      <c r="N60" s="29"/>
      <c r="O60" s="29"/>
    </row>
    <row r="61" spans="1:19" s="9" customFormat="1" x14ac:dyDescent="0.2">
      <c r="A61" s="62" t="s">
        <v>88</v>
      </c>
      <c r="B61" s="62"/>
      <c r="C61" s="62"/>
      <c r="D61" s="64">
        <v>0</v>
      </c>
      <c r="E61" s="64">
        <v>0</v>
      </c>
      <c r="F61" s="64">
        <v>0</v>
      </c>
      <c r="G61" s="64">
        <v>0</v>
      </c>
      <c r="H61" s="64">
        <v>0</v>
      </c>
      <c r="I61" s="48">
        <f t="shared" si="18"/>
        <v>0</v>
      </c>
      <c r="J61" s="29"/>
      <c r="K61" s="29"/>
      <c r="L61" s="29"/>
      <c r="M61" s="29"/>
      <c r="N61" s="29"/>
      <c r="O61" s="29"/>
    </row>
    <row r="62" spans="1:19" s="9" customFormat="1" x14ac:dyDescent="0.2">
      <c r="A62" s="80" t="s">
        <v>89</v>
      </c>
      <c r="B62" s="7"/>
      <c r="C62" s="7"/>
      <c r="D62" s="81"/>
      <c r="E62" s="81"/>
      <c r="F62" s="81"/>
      <c r="G62" s="81"/>
      <c r="H62" s="81"/>
      <c r="I62" s="82"/>
      <c r="J62" s="29"/>
      <c r="K62" s="29"/>
      <c r="L62" s="51"/>
      <c r="M62" s="29"/>
      <c r="N62" s="29"/>
      <c r="O62" s="29"/>
    </row>
    <row r="63" spans="1:19" s="9" customFormat="1" x14ac:dyDescent="0.2">
      <c r="A63" s="62" t="s">
        <v>90</v>
      </c>
      <c r="B63" s="62"/>
      <c r="C63" s="62"/>
      <c r="D63" s="64">
        <v>0</v>
      </c>
      <c r="E63" s="64">
        <v>0</v>
      </c>
      <c r="F63" s="64">
        <v>0</v>
      </c>
      <c r="G63" s="64">
        <v>0</v>
      </c>
      <c r="H63" s="64">
        <v>0</v>
      </c>
      <c r="I63" s="48">
        <f t="shared" ref="I63:I72" si="19">SUM(D63:H63)</f>
        <v>0</v>
      </c>
      <c r="J63" s="29"/>
      <c r="K63" s="29"/>
      <c r="L63" s="51"/>
      <c r="M63" s="29"/>
      <c r="N63" s="29"/>
      <c r="O63" s="29"/>
    </row>
    <row r="64" spans="1:19" s="9" customFormat="1" x14ac:dyDescent="0.2">
      <c r="A64" s="62" t="s">
        <v>114</v>
      </c>
      <c r="B64" s="62"/>
      <c r="C64" s="62"/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48">
        <f t="shared" si="19"/>
        <v>0</v>
      </c>
      <c r="J64" s="29"/>
      <c r="K64" s="29"/>
      <c r="L64" s="51"/>
      <c r="M64" s="29"/>
      <c r="N64" s="29"/>
      <c r="O64" s="29"/>
    </row>
    <row r="65" spans="1:15" s="9" customFormat="1" x14ac:dyDescent="0.2">
      <c r="A65" s="47" t="s">
        <v>91</v>
      </c>
      <c r="B65" s="29"/>
      <c r="C65" s="29"/>
      <c r="D65" s="48"/>
      <c r="E65" s="48"/>
      <c r="F65" s="48"/>
      <c r="G65" s="48"/>
      <c r="H65" s="48"/>
      <c r="I65" s="48"/>
      <c r="J65" s="29"/>
      <c r="K65" s="29"/>
      <c r="L65" s="51"/>
      <c r="M65" s="29"/>
      <c r="N65" s="29"/>
      <c r="O65" s="29"/>
    </row>
    <row r="66" spans="1:15" s="9" customFormat="1" x14ac:dyDescent="0.2">
      <c r="A66" s="29" t="s">
        <v>92</v>
      </c>
      <c r="B66" s="29"/>
      <c r="C66" s="29"/>
      <c r="D66" s="64">
        <v>0</v>
      </c>
      <c r="E66" s="64">
        <v>0</v>
      </c>
      <c r="F66" s="64">
        <v>0</v>
      </c>
      <c r="G66" s="64">
        <v>0</v>
      </c>
      <c r="H66" s="64">
        <v>0</v>
      </c>
      <c r="I66" s="48">
        <f t="shared" ref="I66:I68" si="20">SUM(D66:H66)</f>
        <v>0</v>
      </c>
      <c r="J66" s="29"/>
      <c r="K66" s="29"/>
      <c r="L66" s="51"/>
      <c r="M66" s="29"/>
      <c r="N66" s="29"/>
      <c r="O66" s="29"/>
    </row>
    <row r="67" spans="1:15" s="9" customFormat="1" x14ac:dyDescent="0.2">
      <c r="A67" s="29" t="s">
        <v>93</v>
      </c>
      <c r="B67" s="29"/>
      <c r="C67" s="29"/>
      <c r="D67" s="64">
        <v>0</v>
      </c>
      <c r="E67" s="64">
        <v>0</v>
      </c>
      <c r="F67" s="64">
        <v>0</v>
      </c>
      <c r="G67" s="64">
        <v>0</v>
      </c>
      <c r="H67" s="64">
        <v>0</v>
      </c>
      <c r="I67" s="48">
        <f t="shared" si="20"/>
        <v>0</v>
      </c>
      <c r="J67" s="29"/>
      <c r="K67" s="29"/>
      <c r="L67" s="51"/>
      <c r="M67" s="29"/>
      <c r="N67" s="29"/>
      <c r="O67" s="29"/>
    </row>
    <row r="68" spans="1:15" s="9" customFormat="1" x14ac:dyDescent="0.2">
      <c r="A68" s="29" t="s">
        <v>94</v>
      </c>
      <c r="B68" s="29"/>
      <c r="C68" s="29"/>
      <c r="D68" s="64">
        <v>0</v>
      </c>
      <c r="E68" s="64">
        <v>0</v>
      </c>
      <c r="F68" s="64">
        <v>0</v>
      </c>
      <c r="G68" s="64">
        <v>0</v>
      </c>
      <c r="H68" s="64">
        <v>0</v>
      </c>
      <c r="I68" s="48">
        <f t="shared" si="20"/>
        <v>0</v>
      </c>
      <c r="J68" s="29"/>
      <c r="K68" s="29"/>
      <c r="L68" s="51"/>
      <c r="M68" s="29"/>
      <c r="N68" s="29"/>
      <c r="O68" s="29"/>
    </row>
    <row r="69" spans="1:15" s="9" customFormat="1" x14ac:dyDescent="0.2">
      <c r="A69" s="29" t="s">
        <v>95</v>
      </c>
      <c r="B69" s="29"/>
      <c r="C69" s="29"/>
      <c r="D69" s="64">
        <v>0</v>
      </c>
      <c r="E69" s="64">
        <v>0</v>
      </c>
      <c r="F69" s="64">
        <v>0</v>
      </c>
      <c r="G69" s="64">
        <v>0</v>
      </c>
      <c r="H69" s="64">
        <v>0</v>
      </c>
      <c r="I69" s="48">
        <f t="shared" ref="I69:I70" si="21">SUM(D69:H69)</f>
        <v>0</v>
      </c>
      <c r="J69" s="29"/>
      <c r="K69" s="29"/>
      <c r="L69" s="51"/>
      <c r="M69" s="29"/>
      <c r="N69" s="29"/>
      <c r="O69" s="29"/>
    </row>
    <row r="70" spans="1:15" s="9" customFormat="1" x14ac:dyDescent="0.2">
      <c r="A70" s="29" t="s">
        <v>96</v>
      </c>
      <c r="B70" s="29"/>
      <c r="C70" s="29"/>
      <c r="D70" s="64">
        <v>0</v>
      </c>
      <c r="E70" s="64">
        <v>0</v>
      </c>
      <c r="F70" s="64">
        <v>0</v>
      </c>
      <c r="G70" s="64">
        <v>0</v>
      </c>
      <c r="H70" s="64">
        <v>0</v>
      </c>
      <c r="I70" s="48">
        <f t="shared" si="21"/>
        <v>0</v>
      </c>
      <c r="J70" s="29"/>
      <c r="K70" s="29"/>
      <c r="L70" s="51"/>
      <c r="M70" s="29"/>
      <c r="N70" s="29"/>
      <c r="O70" s="29"/>
    </row>
    <row r="71" spans="1:15" s="9" customFormat="1" x14ac:dyDescent="0.2">
      <c r="A71" s="80" t="s">
        <v>98</v>
      </c>
      <c r="B71" s="7"/>
      <c r="C71" s="7"/>
      <c r="D71" s="81"/>
      <c r="E71" s="81"/>
      <c r="F71" s="81"/>
      <c r="G71" s="81"/>
      <c r="H71" s="81"/>
      <c r="I71" s="82"/>
      <c r="J71" s="29"/>
      <c r="K71" s="29"/>
      <c r="L71" s="51"/>
      <c r="M71" s="29"/>
      <c r="N71" s="29"/>
      <c r="O71" s="29"/>
    </row>
    <row r="72" spans="1:15" s="9" customFormat="1" x14ac:dyDescent="0.2">
      <c r="A72" s="7" t="s">
        <v>104</v>
      </c>
      <c r="B72" s="7"/>
      <c r="C72" s="7"/>
      <c r="D72" s="82">
        <f>SUM(D73:D77)</f>
        <v>0</v>
      </c>
      <c r="E72" s="82">
        <f>SUM(E73:E77)</f>
        <v>0</v>
      </c>
      <c r="F72" s="82">
        <f>SUM(F73:F77)</f>
        <v>0</v>
      </c>
      <c r="G72" s="82">
        <f>SUM(G73:G77)</f>
        <v>0</v>
      </c>
      <c r="H72" s="82">
        <f>SUM(H73:H77)</f>
        <v>0</v>
      </c>
      <c r="I72" s="48">
        <f t="shared" si="19"/>
        <v>0</v>
      </c>
      <c r="J72" s="29"/>
      <c r="K72" s="29"/>
      <c r="L72" s="51"/>
      <c r="M72" s="29"/>
      <c r="N72" s="29"/>
      <c r="O72" s="29"/>
    </row>
    <row r="73" spans="1:15" s="9" customFormat="1" x14ac:dyDescent="0.2">
      <c r="A73" s="98" t="s">
        <v>97</v>
      </c>
      <c r="B73" s="98"/>
      <c r="C73" s="98"/>
      <c r="D73" s="99">
        <v>0</v>
      </c>
      <c r="E73" s="99">
        <v>0</v>
      </c>
      <c r="F73" s="99">
        <v>0</v>
      </c>
      <c r="G73" s="99">
        <v>0</v>
      </c>
      <c r="H73" s="99">
        <v>0</v>
      </c>
      <c r="I73" s="48"/>
      <c r="J73" s="29"/>
      <c r="K73" s="29"/>
      <c r="L73" s="51"/>
      <c r="M73" s="29"/>
      <c r="N73" s="29"/>
      <c r="O73" s="29"/>
    </row>
    <row r="74" spans="1:15" s="9" customFormat="1" x14ac:dyDescent="0.2">
      <c r="A74" s="98" t="s">
        <v>97</v>
      </c>
      <c r="B74" s="98"/>
      <c r="C74" s="98"/>
      <c r="D74" s="99">
        <v>0</v>
      </c>
      <c r="E74" s="99">
        <v>0</v>
      </c>
      <c r="F74" s="99">
        <v>0</v>
      </c>
      <c r="G74" s="99">
        <v>0</v>
      </c>
      <c r="H74" s="99">
        <v>0</v>
      </c>
      <c r="I74" s="48"/>
      <c r="J74" s="29"/>
      <c r="K74" s="29"/>
      <c r="L74" s="51"/>
      <c r="M74" s="29"/>
      <c r="N74" s="29"/>
      <c r="O74" s="29"/>
    </row>
    <row r="75" spans="1:15" s="9" customFormat="1" x14ac:dyDescent="0.2">
      <c r="A75" s="98" t="s">
        <v>97</v>
      </c>
      <c r="B75" s="98"/>
      <c r="C75" s="98"/>
      <c r="D75" s="99">
        <v>0</v>
      </c>
      <c r="E75" s="99">
        <v>0</v>
      </c>
      <c r="F75" s="99">
        <v>0</v>
      </c>
      <c r="G75" s="99">
        <v>0</v>
      </c>
      <c r="H75" s="99">
        <v>0</v>
      </c>
      <c r="I75" s="48"/>
      <c r="J75" s="29"/>
      <c r="K75" s="29"/>
      <c r="L75" s="51"/>
      <c r="M75" s="29"/>
      <c r="N75" s="29"/>
      <c r="O75" s="29"/>
    </row>
    <row r="76" spans="1:15" s="9" customFormat="1" x14ac:dyDescent="0.2">
      <c r="A76" s="98" t="s">
        <v>97</v>
      </c>
      <c r="B76" s="98"/>
      <c r="C76" s="98"/>
      <c r="D76" s="99">
        <v>0</v>
      </c>
      <c r="E76" s="99">
        <v>0</v>
      </c>
      <c r="F76" s="99">
        <v>0</v>
      </c>
      <c r="G76" s="99">
        <v>0</v>
      </c>
      <c r="H76" s="99">
        <v>0</v>
      </c>
      <c r="I76" s="48"/>
      <c r="J76" s="29"/>
      <c r="K76" s="29"/>
      <c r="L76" s="49"/>
      <c r="M76" s="29"/>
      <c r="N76" s="29"/>
      <c r="O76" s="29"/>
    </row>
    <row r="77" spans="1:15" s="9" customFormat="1" x14ac:dyDescent="0.2">
      <c r="A77" s="98" t="s">
        <v>97</v>
      </c>
      <c r="B77" s="98"/>
      <c r="C77" s="98"/>
      <c r="D77" s="99">
        <v>0</v>
      </c>
      <c r="E77" s="99">
        <v>0</v>
      </c>
      <c r="F77" s="99">
        <v>0</v>
      </c>
      <c r="G77" s="99">
        <v>0</v>
      </c>
      <c r="H77" s="99">
        <v>0</v>
      </c>
      <c r="I77" s="48"/>
      <c r="J77" s="29"/>
      <c r="K77" s="29"/>
      <c r="L77" s="49"/>
      <c r="M77" s="29"/>
      <c r="N77" s="29"/>
      <c r="O77" s="29"/>
    </row>
    <row r="78" spans="1:15" s="9" customFormat="1" x14ac:dyDescent="0.2">
      <c r="A78" s="62" t="s">
        <v>99</v>
      </c>
      <c r="B78" s="62"/>
      <c r="C78" s="62"/>
      <c r="D78" s="64">
        <v>0</v>
      </c>
      <c r="E78" s="64">
        <v>0</v>
      </c>
      <c r="F78" s="64">
        <v>0</v>
      </c>
      <c r="G78" s="64">
        <v>0</v>
      </c>
      <c r="H78" s="64">
        <v>0</v>
      </c>
      <c r="I78" s="48">
        <f t="shared" ref="I78:I83" si="22">SUM(D78:H78)</f>
        <v>0</v>
      </c>
      <c r="J78" s="29"/>
      <c r="K78" s="29"/>
      <c r="L78" s="49"/>
      <c r="M78" s="29"/>
      <c r="N78" s="29"/>
      <c r="O78" s="29"/>
    </row>
    <row r="79" spans="1:15" s="9" customFormat="1" x14ac:dyDescent="0.2">
      <c r="A79" s="62" t="s">
        <v>87</v>
      </c>
      <c r="B79" s="62"/>
      <c r="C79" s="62"/>
      <c r="D79" s="64">
        <v>0</v>
      </c>
      <c r="E79" s="64">
        <v>0</v>
      </c>
      <c r="F79" s="64">
        <v>0</v>
      </c>
      <c r="G79" s="64">
        <v>0</v>
      </c>
      <c r="H79" s="64">
        <v>0</v>
      </c>
      <c r="I79" s="48">
        <f t="shared" si="22"/>
        <v>0</v>
      </c>
      <c r="J79" s="29"/>
      <c r="K79" s="29"/>
      <c r="L79" s="49"/>
      <c r="M79" s="29"/>
      <c r="N79" s="29"/>
      <c r="O79" s="29"/>
    </row>
    <row r="80" spans="1:15" s="9" customFormat="1" x14ac:dyDescent="0.2">
      <c r="A80" s="62" t="s">
        <v>100</v>
      </c>
      <c r="B80" s="62"/>
      <c r="C80" s="62"/>
      <c r="D80" s="64">
        <v>0</v>
      </c>
      <c r="E80" s="64">
        <v>0</v>
      </c>
      <c r="F80" s="64">
        <v>0</v>
      </c>
      <c r="G80" s="64">
        <v>0</v>
      </c>
      <c r="H80" s="64">
        <v>0</v>
      </c>
      <c r="I80" s="48">
        <f t="shared" ref="I80" si="23">SUM(D80:H80)</f>
        <v>0</v>
      </c>
      <c r="J80" s="29"/>
      <c r="K80" s="29"/>
      <c r="L80" s="49"/>
      <c r="M80" s="29"/>
      <c r="N80" s="29"/>
      <c r="O80" s="29"/>
    </row>
    <row r="81" spans="1:15" s="9" customFormat="1" x14ac:dyDescent="0.2">
      <c r="A81" s="62" t="s">
        <v>103</v>
      </c>
      <c r="B81" s="62"/>
      <c r="C81" s="62"/>
      <c r="D81" s="64">
        <v>0</v>
      </c>
      <c r="E81" s="64">
        <v>0</v>
      </c>
      <c r="F81" s="64">
        <v>0</v>
      </c>
      <c r="G81" s="64">
        <v>0</v>
      </c>
      <c r="H81" s="64">
        <v>0</v>
      </c>
      <c r="I81" s="48">
        <f t="shared" si="22"/>
        <v>0</v>
      </c>
      <c r="J81" s="29"/>
      <c r="K81" s="29"/>
      <c r="L81" s="49"/>
      <c r="M81" s="29"/>
      <c r="N81" s="29"/>
      <c r="O81" s="29"/>
    </row>
    <row r="82" spans="1:15" s="9" customFormat="1" x14ac:dyDescent="0.2">
      <c r="A82" s="62" t="s">
        <v>101</v>
      </c>
      <c r="B82" s="62"/>
      <c r="C82" s="62"/>
      <c r="D82" s="64">
        <v>0</v>
      </c>
      <c r="E82" s="64">
        <v>0</v>
      </c>
      <c r="F82" s="64">
        <v>0</v>
      </c>
      <c r="G82" s="64">
        <v>0</v>
      </c>
      <c r="H82" s="64">
        <v>0</v>
      </c>
      <c r="I82" s="48">
        <f t="shared" ref="I82" si="24">SUM(D82:H82)</f>
        <v>0</v>
      </c>
      <c r="J82" s="29"/>
      <c r="K82" s="29"/>
      <c r="L82" s="49"/>
      <c r="M82" s="29"/>
      <c r="N82" s="29"/>
      <c r="O82" s="29"/>
    </row>
    <row r="83" spans="1:15" s="9" customFormat="1" x14ac:dyDescent="0.2">
      <c r="A83" s="62" t="s">
        <v>96</v>
      </c>
      <c r="B83" s="62"/>
      <c r="C83" s="62"/>
      <c r="D83" s="64">
        <v>0</v>
      </c>
      <c r="E83" s="64">
        <v>0</v>
      </c>
      <c r="F83" s="64">
        <v>0</v>
      </c>
      <c r="G83" s="64">
        <v>0</v>
      </c>
      <c r="H83" s="64">
        <v>0</v>
      </c>
      <c r="I83" s="48">
        <f t="shared" si="22"/>
        <v>0</v>
      </c>
      <c r="J83" s="29"/>
      <c r="K83" s="29"/>
      <c r="L83" s="49"/>
      <c r="M83" s="29"/>
      <c r="N83" s="29"/>
      <c r="O83" s="29"/>
    </row>
    <row r="84" spans="1:15" s="9" customFormat="1" x14ac:dyDescent="0.2">
      <c r="B84" s="29"/>
      <c r="C84" s="29"/>
      <c r="D84" s="81"/>
      <c r="E84" s="81"/>
      <c r="F84" s="81"/>
      <c r="G84" s="81"/>
      <c r="H84" s="81"/>
      <c r="I84" s="82"/>
      <c r="J84" s="29"/>
      <c r="K84" s="120" t="s">
        <v>110</v>
      </c>
      <c r="L84" s="120"/>
      <c r="M84" s="120"/>
      <c r="N84" s="120"/>
      <c r="O84" s="120"/>
    </row>
    <row r="85" spans="1:15" s="9" customFormat="1" x14ac:dyDescent="0.2">
      <c r="A85" s="47" t="s">
        <v>102</v>
      </c>
      <c r="B85" s="29"/>
      <c r="C85" s="29"/>
      <c r="D85" s="102">
        <f>ROUND(IF(K29=0, 0, K85*K29)+IF(K30=0, 0, K85*K30),0)</f>
        <v>0</v>
      </c>
      <c r="E85" s="102">
        <f>ROUND(IF(L29=0, 0, L85*L29)+IF(L30=0, 0, L85*L30),0)</f>
        <v>0</v>
      </c>
      <c r="F85" s="102">
        <f>ROUND(IF(M29=0, 0, M85*M29)+IF(M30=0, 0, M85*M30),0)</f>
        <v>0</v>
      </c>
      <c r="G85" s="102">
        <f>ROUND(IF(N29=0, 0, N85*N29)+IF(N30=0, 0, N85*N30),0)</f>
        <v>0</v>
      </c>
      <c r="H85" s="102">
        <f>ROUND(IF(O29=0, 0, O85*O29)+IF(O30=0, 0, O85*O30),0)</f>
        <v>0</v>
      </c>
      <c r="I85" s="48">
        <f>SUM(D85:H85)</f>
        <v>0</v>
      </c>
      <c r="J85" s="29"/>
      <c r="K85" s="65">
        <f>ROUND(((4185*3)+(591.97*3)+(2742+409.29))*1.045,0)</f>
        <v>18269</v>
      </c>
      <c r="L85" s="103">
        <f>ROUND(K85*1.045,0)</f>
        <v>19091</v>
      </c>
      <c r="M85" s="103">
        <f>ROUND(L85*1.045,0)</f>
        <v>19950</v>
      </c>
      <c r="N85" s="103">
        <f>ROUND(M85*1.045,0)</f>
        <v>20848</v>
      </c>
      <c r="O85" s="103">
        <f>ROUND(N85*1.045,0)</f>
        <v>21786</v>
      </c>
    </row>
    <row r="86" spans="1:15" s="9" customFormat="1" x14ac:dyDescent="0.2">
      <c r="A86" s="83" t="s">
        <v>27</v>
      </c>
      <c r="B86" s="7"/>
      <c r="C86" s="7"/>
      <c r="D86" s="81"/>
      <c r="E86" s="81"/>
      <c r="F86" s="81"/>
      <c r="G86" s="81"/>
      <c r="H86" s="81"/>
      <c r="I86" s="82"/>
      <c r="J86" s="29"/>
      <c r="K86" s="7"/>
      <c r="L86" s="7"/>
      <c r="M86" s="7"/>
      <c r="N86" s="7"/>
      <c r="O86" s="7"/>
    </row>
    <row r="87" spans="1:15" s="9" customFormat="1" x14ac:dyDescent="0.2">
      <c r="A87" s="70" t="s">
        <v>86</v>
      </c>
      <c r="B87" s="70"/>
      <c r="C87" s="70"/>
      <c r="D87" s="71">
        <v>0</v>
      </c>
      <c r="E87" s="71">
        <v>0</v>
      </c>
      <c r="F87" s="71">
        <v>0</v>
      </c>
      <c r="G87" s="71">
        <v>0</v>
      </c>
      <c r="H87" s="71">
        <v>0</v>
      </c>
      <c r="I87" s="48">
        <f t="shared" ref="I87:I91" si="25">SUM(D87:H87)</f>
        <v>0</v>
      </c>
      <c r="J87" s="29"/>
      <c r="K87" s="29"/>
      <c r="L87" s="49"/>
      <c r="M87" s="29"/>
      <c r="N87" s="29"/>
      <c r="O87" s="29"/>
    </row>
    <row r="88" spans="1:15" s="9" customFormat="1" x14ac:dyDescent="0.2">
      <c r="A88" s="70" t="s">
        <v>86</v>
      </c>
      <c r="B88" s="70"/>
      <c r="C88" s="70"/>
      <c r="D88" s="71">
        <v>0</v>
      </c>
      <c r="E88" s="71">
        <v>0</v>
      </c>
      <c r="F88" s="71">
        <v>0</v>
      </c>
      <c r="G88" s="71">
        <v>0</v>
      </c>
      <c r="H88" s="71">
        <v>0</v>
      </c>
      <c r="I88" s="48">
        <f t="shared" si="25"/>
        <v>0</v>
      </c>
      <c r="J88" s="29"/>
      <c r="K88" s="29"/>
      <c r="L88" s="49"/>
      <c r="M88" s="29"/>
      <c r="N88" s="29"/>
      <c r="O88" s="29"/>
    </row>
    <row r="89" spans="1:15" s="9" customFormat="1" x14ac:dyDescent="0.2">
      <c r="A89" s="70" t="s">
        <v>86</v>
      </c>
      <c r="B89" s="70"/>
      <c r="C89" s="70"/>
      <c r="D89" s="71">
        <v>0</v>
      </c>
      <c r="E89" s="71">
        <v>0</v>
      </c>
      <c r="F89" s="71">
        <v>0</v>
      </c>
      <c r="G89" s="71">
        <v>0</v>
      </c>
      <c r="H89" s="71">
        <v>0</v>
      </c>
      <c r="I89" s="48">
        <f t="shared" si="25"/>
        <v>0</v>
      </c>
      <c r="J89" s="29"/>
      <c r="K89" s="29"/>
      <c r="L89" s="49"/>
      <c r="M89" s="29"/>
      <c r="N89" s="29"/>
      <c r="O89" s="29"/>
    </row>
    <row r="90" spans="1:15" s="9" customFormat="1" x14ac:dyDescent="0.2">
      <c r="A90" s="70" t="s">
        <v>86</v>
      </c>
      <c r="B90" s="70"/>
      <c r="C90" s="70"/>
      <c r="D90" s="71">
        <v>0</v>
      </c>
      <c r="E90" s="71">
        <v>0</v>
      </c>
      <c r="F90" s="71">
        <v>0</v>
      </c>
      <c r="G90" s="71">
        <v>0</v>
      </c>
      <c r="H90" s="71">
        <v>0</v>
      </c>
      <c r="I90" s="48">
        <f t="shared" si="25"/>
        <v>0</v>
      </c>
      <c r="J90" s="29"/>
      <c r="K90" s="29"/>
      <c r="L90" s="49"/>
      <c r="M90" s="29"/>
      <c r="N90" s="29"/>
      <c r="O90" s="29"/>
    </row>
    <row r="91" spans="1:15" s="9" customFormat="1" x14ac:dyDescent="0.2">
      <c r="A91" s="70" t="s">
        <v>86</v>
      </c>
      <c r="B91" s="70"/>
      <c r="C91" s="70"/>
      <c r="D91" s="71">
        <v>0</v>
      </c>
      <c r="E91" s="71">
        <v>0</v>
      </c>
      <c r="F91" s="71">
        <v>0</v>
      </c>
      <c r="G91" s="71">
        <v>0</v>
      </c>
      <c r="H91" s="71">
        <v>0</v>
      </c>
      <c r="I91" s="48">
        <f t="shared" si="25"/>
        <v>0</v>
      </c>
      <c r="J91" s="29"/>
      <c r="K91" s="29"/>
      <c r="L91" s="49"/>
      <c r="M91" s="29"/>
      <c r="N91" s="29"/>
      <c r="O91" s="29"/>
    </row>
    <row r="92" spans="1:15" s="9" customFormat="1" ht="12.75" x14ac:dyDescent="0.2">
      <c r="A92" s="86" t="s">
        <v>79</v>
      </c>
      <c r="B92" s="87"/>
      <c r="C92" s="87"/>
      <c r="D92" s="88">
        <f>SUM(D59:D70)+D72+SUM(D78:D91)</f>
        <v>0</v>
      </c>
      <c r="E92" s="88">
        <f>SUM(E59:E70)+E72+SUM(E78:E91)</f>
        <v>0</v>
      </c>
      <c r="F92" s="88">
        <f>SUM(F59:F70)+F72+SUM(F78:F91)</f>
        <v>0</v>
      </c>
      <c r="G92" s="88">
        <f>SUM(G59:G70)+G72+SUM(G78:G91)</f>
        <v>0</v>
      </c>
      <c r="H92" s="88">
        <f>SUM(H59:H70)+H72+SUM(H78:H91)</f>
        <v>0</v>
      </c>
      <c r="I92" s="88">
        <f>SUM(I59:I91)</f>
        <v>0</v>
      </c>
      <c r="J92" s="29"/>
      <c r="K92" s="29"/>
      <c r="L92" s="29"/>
      <c r="M92" s="29"/>
      <c r="N92" s="29"/>
      <c r="O92" s="46"/>
    </row>
    <row r="93" spans="1:15" s="9" customFormat="1" x14ac:dyDescent="0.2">
      <c r="A93" s="29"/>
      <c r="B93" s="29"/>
      <c r="C93" s="29"/>
      <c r="D93" s="48"/>
      <c r="E93" s="48"/>
      <c r="F93" s="48"/>
      <c r="G93" s="48"/>
      <c r="H93" s="48"/>
      <c r="I93" s="67">
        <f>SUM(D92:H92)</f>
        <v>0</v>
      </c>
      <c r="J93" s="29"/>
      <c r="K93" s="29"/>
      <c r="L93" s="29"/>
      <c r="M93" s="29"/>
      <c r="N93" s="29"/>
      <c r="O93" s="29"/>
    </row>
    <row r="94" spans="1:15" s="9" customFormat="1" ht="12.75" x14ac:dyDescent="0.2">
      <c r="A94" s="86" t="s">
        <v>72</v>
      </c>
      <c r="B94" s="87"/>
      <c r="C94" s="87" t="s">
        <v>50</v>
      </c>
      <c r="D94" s="88">
        <f>D92+D55+D34</f>
        <v>0</v>
      </c>
      <c r="E94" s="88">
        <f t="shared" ref="E94:I94" si="26">E92+E55+E34</f>
        <v>0</v>
      </c>
      <c r="F94" s="88">
        <f t="shared" si="26"/>
        <v>0</v>
      </c>
      <c r="G94" s="88">
        <f t="shared" si="26"/>
        <v>0</v>
      </c>
      <c r="H94" s="88">
        <f t="shared" si="26"/>
        <v>0</v>
      </c>
      <c r="I94" s="88">
        <f t="shared" si="26"/>
        <v>0</v>
      </c>
      <c r="J94" s="29"/>
      <c r="K94" s="29"/>
      <c r="L94" s="52"/>
      <c r="M94" s="29"/>
      <c r="N94" s="29"/>
      <c r="O94" s="29"/>
    </row>
    <row r="95" spans="1:15" s="9" customFormat="1" ht="12.75" x14ac:dyDescent="0.2">
      <c r="A95" s="86" t="s">
        <v>106</v>
      </c>
      <c r="B95" s="87"/>
      <c r="C95" s="87" t="s">
        <v>50</v>
      </c>
      <c r="D95" s="88">
        <f>ROUND(+D94*D10*D11,0)</f>
        <v>0</v>
      </c>
      <c r="E95" s="88">
        <f>ROUND(+E94*E10*E11,0)</f>
        <v>0</v>
      </c>
      <c r="F95" s="88">
        <f>ROUND(+F94*F10*F11,0)</f>
        <v>0</v>
      </c>
      <c r="G95" s="88">
        <f>ROUND(+G94*G10*G11,0)</f>
        <v>0</v>
      </c>
      <c r="H95" s="88">
        <f>ROUND(+H94*H10*H11,0)</f>
        <v>0</v>
      </c>
      <c r="I95" s="88">
        <f>SUM(D95:H95)</f>
        <v>0</v>
      </c>
      <c r="J95" s="29"/>
      <c r="K95" s="29"/>
      <c r="L95" s="29"/>
      <c r="M95" s="29"/>
      <c r="N95" s="29"/>
      <c r="O95" s="29"/>
    </row>
    <row r="96" spans="1:15" s="9" customFormat="1" x14ac:dyDescent="0.2">
      <c r="A96" s="47"/>
      <c r="B96" s="29"/>
      <c r="C96" s="29"/>
      <c r="D96" s="69">
        <f>D56+D92</f>
        <v>0</v>
      </c>
      <c r="E96" s="69">
        <f>E56+E92</f>
        <v>0</v>
      </c>
      <c r="F96" s="69">
        <f>F56+F92</f>
        <v>0</v>
      </c>
      <c r="G96" s="69">
        <f>G56+G92</f>
        <v>0</v>
      </c>
      <c r="H96" s="69">
        <f>H56+H92</f>
        <v>0</v>
      </c>
      <c r="I96" s="90">
        <f>I57+I92</f>
        <v>0</v>
      </c>
      <c r="J96" s="29"/>
      <c r="K96" s="123">
        <f>SUM(D96:H96)</f>
        <v>0</v>
      </c>
      <c r="L96" s="123"/>
      <c r="M96" s="29"/>
      <c r="N96" s="29"/>
      <c r="O96" s="29"/>
    </row>
    <row r="97" spans="1:15" s="9" customFormat="1" x14ac:dyDescent="0.2">
      <c r="J97" s="29"/>
      <c r="K97" s="29"/>
      <c r="L97" s="29"/>
      <c r="M97" s="29"/>
      <c r="N97" s="29"/>
      <c r="O97" s="29"/>
    </row>
    <row r="98" spans="1:15" s="9" customFormat="1" x14ac:dyDescent="0.2">
      <c r="A98" s="47" t="s">
        <v>28</v>
      </c>
      <c r="B98" s="29"/>
      <c r="C98" s="29"/>
      <c r="D98" s="48"/>
      <c r="E98" s="48"/>
      <c r="F98" s="48"/>
      <c r="G98" s="48"/>
      <c r="H98" s="48"/>
      <c r="I98" s="48"/>
      <c r="J98" s="29"/>
      <c r="K98" s="29"/>
      <c r="L98" s="29"/>
      <c r="M98" s="29"/>
      <c r="N98" s="29"/>
      <c r="O98" s="29"/>
    </row>
    <row r="99" spans="1:15" s="9" customFormat="1" x14ac:dyDescent="0.2">
      <c r="A99" s="70" t="s">
        <v>86</v>
      </c>
      <c r="B99" s="70"/>
      <c r="C99" s="70"/>
      <c r="D99" s="71">
        <v>0</v>
      </c>
      <c r="E99" s="71">
        <v>0</v>
      </c>
      <c r="F99" s="71">
        <v>0</v>
      </c>
      <c r="G99" s="71">
        <v>0</v>
      </c>
      <c r="H99" s="71">
        <v>0</v>
      </c>
      <c r="I99" s="48">
        <f>SUM(D99:H99)</f>
        <v>0</v>
      </c>
      <c r="J99" s="29"/>
      <c r="K99" s="29"/>
      <c r="L99" s="29"/>
      <c r="M99" s="29"/>
      <c r="N99" s="29"/>
      <c r="O99" s="29"/>
    </row>
    <row r="100" spans="1:15" s="9" customFormat="1" x14ac:dyDescent="0.2">
      <c r="A100" s="70" t="s">
        <v>86</v>
      </c>
      <c r="B100" s="70"/>
      <c r="C100" s="70"/>
      <c r="D100" s="71">
        <v>0</v>
      </c>
      <c r="E100" s="71">
        <v>0</v>
      </c>
      <c r="F100" s="71">
        <v>0</v>
      </c>
      <c r="G100" s="71">
        <v>0</v>
      </c>
      <c r="H100" s="71">
        <v>0</v>
      </c>
      <c r="I100" s="48">
        <f>SUM(D100:H100)</f>
        <v>0</v>
      </c>
      <c r="J100" s="29"/>
      <c r="K100" s="29"/>
      <c r="L100" s="29"/>
      <c r="M100" s="29"/>
      <c r="N100" s="29"/>
      <c r="O100" s="29"/>
    </row>
    <row r="101" spans="1:15" s="9" customFormat="1" x14ac:dyDescent="0.2">
      <c r="A101" s="70" t="s">
        <v>86</v>
      </c>
      <c r="B101" s="70"/>
      <c r="C101" s="70"/>
      <c r="D101" s="71">
        <v>0</v>
      </c>
      <c r="E101" s="71">
        <v>0</v>
      </c>
      <c r="F101" s="71">
        <v>0</v>
      </c>
      <c r="G101" s="71">
        <v>0</v>
      </c>
      <c r="H101" s="71">
        <v>0</v>
      </c>
      <c r="I101" s="48">
        <f>SUM(D101:H101)</f>
        <v>0</v>
      </c>
      <c r="J101" s="29"/>
      <c r="K101" s="29"/>
      <c r="L101" s="29"/>
      <c r="M101" s="29"/>
      <c r="N101" s="29"/>
      <c r="O101" s="29"/>
    </row>
    <row r="102" spans="1:15" s="9" customFormat="1" x14ac:dyDescent="0.2">
      <c r="A102" s="70" t="s">
        <v>86</v>
      </c>
      <c r="B102" s="70"/>
      <c r="C102" s="70"/>
      <c r="D102" s="71">
        <v>0</v>
      </c>
      <c r="E102" s="71">
        <v>0</v>
      </c>
      <c r="F102" s="71">
        <v>0</v>
      </c>
      <c r="G102" s="71">
        <v>0</v>
      </c>
      <c r="H102" s="71">
        <v>0</v>
      </c>
      <c r="I102" s="48">
        <f>SUM(D102:H102)</f>
        <v>0</v>
      </c>
      <c r="J102" s="29"/>
      <c r="K102" s="29"/>
      <c r="L102" s="29"/>
      <c r="M102" s="29"/>
      <c r="N102" s="29"/>
      <c r="O102" s="29"/>
    </row>
    <row r="103" spans="1:15" s="9" customFormat="1" x14ac:dyDescent="0.2">
      <c r="A103" s="70" t="s">
        <v>86</v>
      </c>
      <c r="B103" s="70"/>
      <c r="C103" s="70"/>
      <c r="D103" s="71">
        <v>0</v>
      </c>
      <c r="E103" s="71">
        <v>0</v>
      </c>
      <c r="F103" s="71">
        <v>0</v>
      </c>
      <c r="G103" s="71">
        <v>0</v>
      </c>
      <c r="H103" s="71">
        <v>0</v>
      </c>
      <c r="I103" s="48">
        <f>SUM(D103:H103)</f>
        <v>0</v>
      </c>
      <c r="M103" s="29"/>
      <c r="N103" s="29"/>
      <c r="O103" s="29"/>
    </row>
    <row r="104" spans="1:15" s="9" customFormat="1" ht="12.75" x14ac:dyDescent="0.2">
      <c r="A104" s="91" t="s">
        <v>29</v>
      </c>
      <c r="B104" s="92"/>
      <c r="C104" s="92"/>
      <c r="D104" s="104">
        <f t="shared" ref="D104:I104" si="27">SUM(D99:D103)</f>
        <v>0</v>
      </c>
      <c r="E104" s="104">
        <f t="shared" si="27"/>
        <v>0</v>
      </c>
      <c r="F104" s="104">
        <f t="shared" si="27"/>
        <v>0</v>
      </c>
      <c r="G104" s="104">
        <f t="shared" si="27"/>
        <v>0</v>
      </c>
      <c r="H104" s="104">
        <f t="shared" si="27"/>
        <v>0</v>
      </c>
      <c r="I104" s="104">
        <f t="shared" si="27"/>
        <v>0</v>
      </c>
      <c r="L104" s="105">
        <f>SUM(D104:H104)</f>
        <v>0</v>
      </c>
      <c r="M104" s="29"/>
      <c r="N104" s="29"/>
      <c r="O104" s="29"/>
    </row>
    <row r="105" spans="1:15" s="9" customFormat="1" ht="12.75" x14ac:dyDescent="0.2">
      <c r="A105" s="86" t="s">
        <v>73</v>
      </c>
      <c r="B105" s="87"/>
      <c r="C105" s="87" t="s">
        <v>50</v>
      </c>
      <c r="D105" s="93">
        <f>D94+D104</f>
        <v>0</v>
      </c>
      <c r="E105" s="93">
        <f>E94+E104</f>
        <v>0</v>
      </c>
      <c r="F105" s="93">
        <f>F94+F104</f>
        <v>0</v>
      </c>
      <c r="G105" s="93">
        <f>G94+G104</f>
        <v>0</v>
      </c>
      <c r="H105" s="93">
        <f>H94+H104</f>
        <v>0</v>
      </c>
      <c r="I105" s="93">
        <f>SUM(D105:H105)</f>
        <v>0</v>
      </c>
      <c r="J105" s="29"/>
      <c r="K105" s="29"/>
      <c r="L105" s="29"/>
      <c r="M105" s="29"/>
      <c r="N105" s="29"/>
      <c r="O105" s="29"/>
    </row>
    <row r="106" spans="1:15" s="9" customFormat="1" ht="12.75" x14ac:dyDescent="0.2">
      <c r="A106" s="87"/>
      <c r="B106" s="87"/>
      <c r="C106" s="87"/>
      <c r="D106" s="88"/>
      <c r="E106" s="88"/>
      <c r="F106" s="88"/>
      <c r="G106" s="88"/>
      <c r="H106" s="88"/>
      <c r="I106" s="88"/>
      <c r="J106" s="29"/>
      <c r="K106" s="29"/>
      <c r="L106" s="29"/>
      <c r="M106" s="29"/>
      <c r="N106" s="29"/>
      <c r="O106" s="29"/>
    </row>
    <row r="107" spans="1:15" s="9" customFormat="1" ht="12.75" x14ac:dyDescent="0.2">
      <c r="A107" s="86" t="s">
        <v>74</v>
      </c>
      <c r="B107" s="87"/>
      <c r="C107" s="87" t="s">
        <v>50</v>
      </c>
      <c r="D107" s="88">
        <f>D$94+D$95+D$104</f>
        <v>0</v>
      </c>
      <c r="E107" s="88">
        <f>E$94+E$95+E$104</f>
        <v>0</v>
      </c>
      <c r="F107" s="88">
        <f t="shared" ref="F107:I107" si="28">F$94+F$95+F$104</f>
        <v>0</v>
      </c>
      <c r="G107" s="88">
        <f t="shared" si="28"/>
        <v>0</v>
      </c>
      <c r="H107" s="88">
        <f t="shared" si="28"/>
        <v>0</v>
      </c>
      <c r="I107" s="88">
        <f t="shared" si="28"/>
        <v>0</v>
      </c>
      <c r="J107" s="29"/>
      <c r="K107" s="29"/>
      <c r="L107" s="106">
        <f>SUM(D107:H107)</f>
        <v>0</v>
      </c>
      <c r="M107" s="29"/>
      <c r="N107" s="29"/>
      <c r="O107" s="29"/>
    </row>
    <row r="108" spans="1:15" s="9" customFormat="1" ht="12.75" x14ac:dyDescent="0.2">
      <c r="A108" s="94" t="s">
        <v>80</v>
      </c>
      <c r="B108" s="95"/>
      <c r="C108" s="95"/>
      <c r="D108" s="96"/>
      <c r="E108" s="96"/>
      <c r="F108" s="96"/>
      <c r="G108" s="96"/>
      <c r="H108" s="96"/>
      <c r="I108" s="97">
        <f>SUM($D$107:$H$107)</f>
        <v>0</v>
      </c>
      <c r="J108" s="29"/>
      <c r="K108" s="29"/>
      <c r="L108" s="29"/>
      <c r="M108" s="29"/>
      <c r="N108" s="29"/>
      <c r="O108" s="29"/>
    </row>
    <row r="109" spans="1:15" s="9" customFormat="1" x14ac:dyDescent="0.2">
      <c r="A109" s="53"/>
      <c r="B109" s="53"/>
      <c r="C109" s="54"/>
      <c r="D109" s="36"/>
      <c r="E109" s="36"/>
      <c r="F109" s="36"/>
      <c r="G109" s="36"/>
      <c r="H109" s="84" t="s">
        <v>30</v>
      </c>
      <c r="I109" s="85"/>
      <c r="J109" s="29"/>
      <c r="K109" s="29"/>
      <c r="L109" s="29"/>
      <c r="M109" s="29"/>
      <c r="N109" s="29"/>
      <c r="O109" s="29"/>
    </row>
    <row r="110" spans="1:15" s="9" customFormat="1" x14ac:dyDescent="0.2">
      <c r="A110" s="29"/>
      <c r="B110" s="29"/>
      <c r="C110" s="55"/>
      <c r="D110" s="50"/>
      <c r="E110" s="50"/>
      <c r="F110" s="50"/>
      <c r="G110" s="50"/>
      <c r="H110" s="50"/>
      <c r="I110" s="50">
        <f>I109-I108</f>
        <v>0</v>
      </c>
      <c r="J110" s="29"/>
      <c r="K110" s="29"/>
      <c r="L110" s="29"/>
      <c r="M110" s="29"/>
      <c r="N110" s="29"/>
      <c r="O110" s="29"/>
    </row>
    <row r="111" spans="1:15" s="9" customFormat="1" x14ac:dyDescent="0.2">
      <c r="A111" s="29"/>
      <c r="B111" s="29"/>
      <c r="C111" s="46"/>
      <c r="D111" s="29"/>
      <c r="E111" s="29"/>
      <c r="F111" s="29"/>
      <c r="G111" s="29"/>
      <c r="H111" s="29"/>
      <c r="I111" s="50"/>
      <c r="J111" s="29"/>
      <c r="K111" s="29"/>
      <c r="L111" s="29"/>
      <c r="M111" s="29"/>
      <c r="N111" s="29"/>
      <c r="O111" s="29"/>
    </row>
    <row r="112" spans="1:15" x14ac:dyDescent="0.2">
      <c r="A112" s="14"/>
      <c r="B112" s="14"/>
      <c r="C112" s="56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</row>
    <row r="114" spans="3:11" x14ac:dyDescent="0.2">
      <c r="C114" s="73" t="s">
        <v>31</v>
      </c>
      <c r="D114" s="72" t="s">
        <v>32</v>
      </c>
      <c r="E114" s="72" t="s">
        <v>33</v>
      </c>
      <c r="F114" s="72" t="s">
        <v>34</v>
      </c>
      <c r="G114" s="72" t="s">
        <v>35</v>
      </c>
      <c r="H114" s="72" t="s">
        <v>36</v>
      </c>
      <c r="I114" s="72" t="s">
        <v>37</v>
      </c>
    </row>
    <row r="115" spans="3:11" x14ac:dyDescent="0.2">
      <c r="C115" s="74" t="s">
        <v>86</v>
      </c>
      <c r="D115" s="107">
        <f t="shared" ref="D115:I119" si="29">D87+D99</f>
        <v>0</v>
      </c>
      <c r="E115" s="107">
        <f t="shared" si="29"/>
        <v>0</v>
      </c>
      <c r="F115" s="107">
        <f t="shared" si="29"/>
        <v>0</v>
      </c>
      <c r="G115" s="107">
        <f t="shared" si="29"/>
        <v>0</v>
      </c>
      <c r="H115" s="107">
        <f t="shared" si="29"/>
        <v>0</v>
      </c>
      <c r="I115" s="107">
        <f t="shared" si="29"/>
        <v>0</v>
      </c>
      <c r="J115" s="108"/>
      <c r="K115" s="109">
        <f>SUM(D115:H115)</f>
        <v>0</v>
      </c>
    </row>
    <row r="116" spans="3:11" x14ac:dyDescent="0.2">
      <c r="C116" s="74" t="s">
        <v>86</v>
      </c>
      <c r="D116" s="107">
        <f t="shared" si="29"/>
        <v>0</v>
      </c>
      <c r="E116" s="107">
        <f t="shared" si="29"/>
        <v>0</v>
      </c>
      <c r="F116" s="107">
        <f t="shared" si="29"/>
        <v>0</v>
      </c>
      <c r="G116" s="107">
        <f t="shared" si="29"/>
        <v>0</v>
      </c>
      <c r="H116" s="107">
        <f t="shared" si="29"/>
        <v>0</v>
      </c>
      <c r="I116" s="107">
        <f t="shared" si="29"/>
        <v>0</v>
      </c>
      <c r="J116" s="108"/>
      <c r="K116" s="109">
        <f t="shared" ref="K116:K120" si="30">SUM(D116:H116)</f>
        <v>0</v>
      </c>
    </row>
    <row r="117" spans="3:11" x14ac:dyDescent="0.2">
      <c r="C117" s="74" t="s">
        <v>86</v>
      </c>
      <c r="D117" s="107">
        <f t="shared" si="29"/>
        <v>0</v>
      </c>
      <c r="E117" s="107">
        <f t="shared" si="29"/>
        <v>0</v>
      </c>
      <c r="F117" s="107">
        <f t="shared" si="29"/>
        <v>0</v>
      </c>
      <c r="G117" s="107">
        <f t="shared" si="29"/>
        <v>0</v>
      </c>
      <c r="H117" s="107">
        <f t="shared" si="29"/>
        <v>0</v>
      </c>
      <c r="I117" s="107">
        <f t="shared" si="29"/>
        <v>0</v>
      </c>
      <c r="J117" s="108"/>
      <c r="K117" s="109">
        <f t="shared" si="30"/>
        <v>0</v>
      </c>
    </row>
    <row r="118" spans="3:11" x14ac:dyDescent="0.2">
      <c r="C118" s="74" t="s">
        <v>86</v>
      </c>
      <c r="D118" s="107">
        <f t="shared" si="29"/>
        <v>0</v>
      </c>
      <c r="E118" s="107">
        <f t="shared" si="29"/>
        <v>0</v>
      </c>
      <c r="F118" s="107">
        <f t="shared" si="29"/>
        <v>0</v>
      </c>
      <c r="G118" s="107">
        <f t="shared" si="29"/>
        <v>0</v>
      </c>
      <c r="H118" s="107">
        <f t="shared" si="29"/>
        <v>0</v>
      </c>
      <c r="I118" s="107">
        <f t="shared" si="29"/>
        <v>0</v>
      </c>
      <c r="J118" s="108"/>
      <c r="K118" s="109">
        <f t="shared" si="30"/>
        <v>0</v>
      </c>
    </row>
    <row r="119" spans="3:11" x14ac:dyDescent="0.2">
      <c r="C119" s="74" t="s">
        <v>86</v>
      </c>
      <c r="D119" s="107">
        <f t="shared" si="29"/>
        <v>0</v>
      </c>
      <c r="E119" s="107">
        <f t="shared" si="29"/>
        <v>0</v>
      </c>
      <c r="F119" s="107">
        <f t="shared" si="29"/>
        <v>0</v>
      </c>
      <c r="G119" s="107">
        <f t="shared" si="29"/>
        <v>0</v>
      </c>
      <c r="H119" s="107">
        <f t="shared" si="29"/>
        <v>0</v>
      </c>
      <c r="I119" s="107">
        <f t="shared" si="29"/>
        <v>0</v>
      </c>
      <c r="J119" s="108"/>
      <c r="K119" s="109">
        <f t="shared" si="30"/>
        <v>0</v>
      </c>
    </row>
    <row r="120" spans="3:11" x14ac:dyDescent="0.2">
      <c r="D120" s="107">
        <f t="shared" ref="D120:I120" si="31">SUM(D115:D119)</f>
        <v>0</v>
      </c>
      <c r="E120" s="107">
        <f t="shared" si="31"/>
        <v>0</v>
      </c>
      <c r="F120" s="107">
        <f t="shared" si="31"/>
        <v>0</v>
      </c>
      <c r="G120" s="107">
        <f t="shared" si="31"/>
        <v>0</v>
      </c>
      <c r="H120" s="107">
        <f t="shared" si="31"/>
        <v>0</v>
      </c>
      <c r="I120" s="107">
        <f t="shared" si="31"/>
        <v>0</v>
      </c>
      <c r="J120" s="108"/>
      <c r="K120" s="108">
        <f t="shared" si="30"/>
        <v>0</v>
      </c>
    </row>
  </sheetData>
  <mergeCells count="4">
    <mergeCell ref="K13:N13"/>
    <mergeCell ref="B5:I5"/>
    <mergeCell ref="K96:L96"/>
    <mergeCell ref="K84:O84"/>
  </mergeCells>
  <phoneticPr fontId="0" type="noConversion"/>
  <pageMargins left="0.5" right="0.5" top="0.5" bottom="0.5" header="0.18" footer="0.17"/>
  <pageSetup scale="56" orientation="portrait" r:id="rId1"/>
  <headerFooter alignWithMargins="0"/>
  <rowBreaks count="1" manualBreakCount="1">
    <brk id="56" max="14" man="1"/>
  </rowBreaks>
  <ignoredErrors>
    <ignoredError sqref="D72:E72 F72:H72" formulaRange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F30" sqref="F30"/>
    </sheetView>
  </sheetViews>
  <sheetFormatPr defaultRowHeight="12.75" x14ac:dyDescent="0.2"/>
  <cols>
    <col min="1" max="1" width="11.7109375" bestFit="1" customWidth="1"/>
    <col min="2" max="2" width="6.42578125" customWidth="1"/>
    <col min="3" max="3" width="9.42578125" bestFit="1" customWidth="1"/>
    <col min="4" max="4" width="8.42578125" customWidth="1"/>
    <col min="6" max="6" width="16.5703125" bestFit="1" customWidth="1"/>
    <col min="7" max="7" width="8" customWidth="1"/>
    <col min="8" max="8" width="9.42578125" bestFit="1" customWidth="1"/>
    <col min="9" max="9" width="8.42578125" customWidth="1"/>
  </cols>
  <sheetData>
    <row r="1" spans="1:9" ht="15" x14ac:dyDescent="0.25">
      <c r="A1" s="124" t="s">
        <v>115</v>
      </c>
      <c r="B1" s="124"/>
      <c r="C1" s="124"/>
      <c r="D1" s="124"/>
      <c r="F1" s="124" t="s">
        <v>116</v>
      </c>
      <c r="G1" s="124"/>
      <c r="H1" s="124"/>
      <c r="I1" s="124"/>
    </row>
    <row r="3" spans="1:9" ht="15" x14ac:dyDescent="0.25">
      <c r="A3" s="111" t="s">
        <v>117</v>
      </c>
      <c r="B3" s="111" t="s">
        <v>118</v>
      </c>
      <c r="C3" s="111" t="s">
        <v>119</v>
      </c>
      <c r="D3" s="111" t="s">
        <v>120</v>
      </c>
      <c r="F3" s="111" t="s">
        <v>117</v>
      </c>
      <c r="G3" s="111" t="s">
        <v>118</v>
      </c>
      <c r="H3" s="111" t="s">
        <v>119</v>
      </c>
      <c r="I3" s="111" t="s">
        <v>120</v>
      </c>
    </row>
    <row r="4" spans="1:9" ht="15" x14ac:dyDescent="0.25">
      <c r="A4" s="112" t="s">
        <v>121</v>
      </c>
      <c r="B4" s="113">
        <v>450</v>
      </c>
      <c r="C4" s="114">
        <v>0</v>
      </c>
      <c r="D4" s="113">
        <f>B4*C4</f>
        <v>0</v>
      </c>
      <c r="F4" s="112" t="s">
        <v>122</v>
      </c>
      <c r="G4" s="113">
        <v>22</v>
      </c>
      <c r="H4" s="114">
        <v>0</v>
      </c>
      <c r="I4" s="113">
        <f>G4*H4</f>
        <v>0</v>
      </c>
    </row>
    <row r="5" spans="1:9" ht="15" x14ac:dyDescent="0.25">
      <c r="A5" s="112" t="s">
        <v>123</v>
      </c>
      <c r="B5" s="113">
        <v>350</v>
      </c>
      <c r="C5" s="114">
        <v>0</v>
      </c>
      <c r="D5" s="113">
        <f>B5*C5</f>
        <v>0</v>
      </c>
      <c r="F5" s="112" t="s">
        <v>124</v>
      </c>
      <c r="G5" s="115">
        <v>0.25</v>
      </c>
      <c r="H5" s="114">
        <v>0</v>
      </c>
      <c r="I5" s="113">
        <f>ROUND(G5*H5,0)</f>
        <v>0</v>
      </c>
    </row>
    <row r="6" spans="1:9" ht="15" x14ac:dyDescent="0.25">
      <c r="A6" s="112" t="s">
        <v>125</v>
      </c>
      <c r="B6" s="113">
        <v>216</v>
      </c>
      <c r="C6" s="114">
        <v>0</v>
      </c>
      <c r="D6" s="113">
        <f>B6*C6</f>
        <v>0</v>
      </c>
      <c r="F6" s="112" t="s">
        <v>126</v>
      </c>
      <c r="G6" s="116">
        <v>0.54500000000000004</v>
      </c>
      <c r="H6" s="114">
        <v>0</v>
      </c>
      <c r="I6" s="113">
        <f>ROUND(G6*H6,0)</f>
        <v>0</v>
      </c>
    </row>
    <row r="7" spans="1:9" ht="15" x14ac:dyDescent="0.25">
      <c r="A7" s="112" t="s">
        <v>127</v>
      </c>
      <c r="B7" s="113">
        <v>68</v>
      </c>
      <c r="C7" s="114">
        <v>0</v>
      </c>
      <c r="D7" s="113">
        <f>B7*C7</f>
        <v>0</v>
      </c>
      <c r="F7" s="112" t="s">
        <v>125</v>
      </c>
      <c r="G7" s="113">
        <v>134</v>
      </c>
      <c r="H7" s="114">
        <v>0</v>
      </c>
      <c r="I7" s="113">
        <f>G7*H7</f>
        <v>0</v>
      </c>
    </row>
    <row r="8" spans="1:9" ht="15" x14ac:dyDescent="0.25">
      <c r="A8" s="112" t="s">
        <v>128</v>
      </c>
      <c r="B8" s="113">
        <v>150</v>
      </c>
      <c r="C8" s="114">
        <v>0</v>
      </c>
      <c r="D8" s="117">
        <f>B8*C8</f>
        <v>0</v>
      </c>
      <c r="F8" s="112" t="s">
        <v>127</v>
      </c>
      <c r="G8" s="113">
        <v>57</v>
      </c>
      <c r="H8" s="114">
        <v>0</v>
      </c>
      <c r="I8" s="117">
        <f>G8*H8</f>
        <v>0</v>
      </c>
    </row>
    <row r="9" spans="1:9" ht="15" x14ac:dyDescent="0.25">
      <c r="A9" s="125" t="s">
        <v>129</v>
      </c>
      <c r="B9" s="125"/>
      <c r="C9" s="125"/>
      <c r="D9" s="113">
        <f>SUM(D4:D8)</f>
        <v>0</v>
      </c>
      <c r="F9" s="125" t="s">
        <v>129</v>
      </c>
      <c r="G9" s="125"/>
      <c r="H9" s="125"/>
      <c r="I9" s="113">
        <f>SUM(I4:I8)</f>
        <v>0</v>
      </c>
    </row>
    <row r="11" spans="1:9" x14ac:dyDescent="0.2">
      <c r="A11" t="s">
        <v>130</v>
      </c>
      <c r="F11" s="118" t="s">
        <v>131</v>
      </c>
    </row>
    <row r="12" spans="1:9" x14ac:dyDescent="0.2">
      <c r="F12" t="s">
        <v>132</v>
      </c>
    </row>
    <row r="13" spans="1:9" x14ac:dyDescent="0.2">
      <c r="A13" t="s">
        <v>133</v>
      </c>
    </row>
  </sheetData>
  <mergeCells count="4">
    <mergeCell ref="A1:D1"/>
    <mergeCell ref="F1:I1"/>
    <mergeCell ref="A9:C9"/>
    <mergeCell ref="F9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</vt:lpstr>
      <vt:lpstr>Travel Estimator</vt:lpstr>
      <vt:lpstr>Budget!Print_Area</vt:lpstr>
      <vt:lpstr>Budget!Print_Titles</vt:lpstr>
    </vt:vector>
  </TitlesOfParts>
  <Company>Oregon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jaegere</dc:creator>
  <cp:lastModifiedBy>Support</cp:lastModifiedBy>
  <cp:lastPrinted>2012-04-04T22:24:36Z</cp:lastPrinted>
  <dcterms:created xsi:type="dcterms:W3CDTF">2004-01-27T21:05:13Z</dcterms:created>
  <dcterms:modified xsi:type="dcterms:W3CDTF">2018-10-23T20:37:51Z</dcterms:modified>
</cp:coreProperties>
</file>